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ilesv\PriItoman\総務部\14_税務課\３．市民税係\01　個人市民税\確定申告関係\"/>
    </mc:Choice>
  </mc:AlternateContent>
  <xr:revisionPtr revIDLastSave="0" documentId="13_ncr:1_{BD13B5B1-C4EC-4371-84CD-80280DFDF75C}" xr6:coauthVersionLast="47" xr6:coauthVersionMax="47" xr10:uidLastSave="{00000000-0000-0000-0000-000000000000}"/>
  <bookViews>
    <workbookView xWindow="-120" yWindow="-120" windowWidth="19440" windowHeight="15000" tabRatio="574" firstSheet="8" activeTab="8" xr2:uid="{00000000-000D-0000-FFFF-FFFF00000000}"/>
  </bookViews>
  <sheets>
    <sheet name="償却④-2" sheetId="13" state="hidden" r:id="rId1"/>
    <sheet name="償却④-1" sheetId="12" state="hidden" r:id="rId2"/>
    <sheet name="償却③-2" sheetId="11" state="hidden" r:id="rId3"/>
    <sheet name="償却③-1" sheetId="10" state="hidden" r:id="rId4"/>
    <sheet name="償却②-2" sheetId="9" state="hidden" r:id="rId5"/>
    <sheet name="償却②-1" sheetId="8" state="hidden" r:id="rId6"/>
    <sheet name="償却①-2" sheetId="7" state="hidden" r:id="rId7"/>
    <sheet name="償却①-1" sheetId="6" state="hidden" r:id="rId8"/>
    <sheet name="申告書作成" sheetId="4" r:id="rId9"/>
    <sheet name="Sheet2" sheetId="5" state="hidden" r:id="rId10"/>
    <sheet name="R7年度市申 (表)" sheetId="2" r:id="rId11"/>
    <sheet name="R7年度市申 (裏）" sheetId="3" r:id="rId12"/>
    <sheet name="医療費の明細書" sheetId="14" r:id="rId13"/>
  </sheets>
  <definedNames>
    <definedName name="_xlnm._FilterDatabase" localSheetId="7" hidden="1">'償却①-1'!$C$4:$S$6</definedName>
    <definedName name="_xlnm._FilterDatabase" localSheetId="5" hidden="1">'償却②-1'!$C$4:$S$6</definedName>
    <definedName name="_xlnm._FilterDatabase" localSheetId="3" hidden="1">'償却③-1'!$C$4:$S$6</definedName>
    <definedName name="_xlnm._FilterDatabase" localSheetId="1" hidden="1">'償却④-1'!$C$4:$S$6</definedName>
    <definedName name="_xlnm._FilterDatabase" localSheetId="8" hidden="1">申告書作成!$C$89:$Y$89</definedName>
    <definedName name="_xlnm.Print_Area" localSheetId="10">'R7年度市申 (表)'!$A$1:$BD$259</definedName>
    <definedName name="_xlnm.Print_Area" localSheetId="11">'R7年度市申 (裏）'!$A$1:$BY$332</definedName>
    <definedName name="身体">Sheet2!$BI$2:$BI$7</definedName>
    <definedName name="精神">Sheet2!$BJ$2:$BJ$4</definedName>
    <definedName name="名前リスト">Sheet2!$BM$2:$BM$9</definedName>
    <definedName name="療育">Sheet2!$BK$2:$BK$5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1" i="14" l="1"/>
  <c r="P31" i="14"/>
  <c r="M31" i="14"/>
  <c r="G31" i="14"/>
  <c r="A31" i="14"/>
  <c r="U30" i="14"/>
  <c r="P30" i="14"/>
  <c r="M30" i="14"/>
  <c r="G30" i="14"/>
  <c r="A30" i="14"/>
  <c r="U29" i="14"/>
  <c r="P29" i="14"/>
  <c r="M29" i="14"/>
  <c r="G29" i="14"/>
  <c r="A29" i="14"/>
  <c r="U28" i="14"/>
  <c r="P28" i="14"/>
  <c r="M28" i="14"/>
  <c r="G28" i="14"/>
  <c r="A28" i="14"/>
  <c r="U27" i="14"/>
  <c r="P27" i="14"/>
  <c r="M27" i="14"/>
  <c r="G27" i="14"/>
  <c r="A27" i="14"/>
  <c r="U26" i="14"/>
  <c r="P26" i="14"/>
  <c r="M26" i="14"/>
  <c r="G26" i="14"/>
  <c r="A26" i="14"/>
  <c r="U25" i="14"/>
  <c r="P25" i="14"/>
  <c r="M25" i="14"/>
  <c r="G25" i="14"/>
  <c r="A25" i="14"/>
  <c r="U24" i="14"/>
  <c r="P24" i="14"/>
  <c r="M24" i="14"/>
  <c r="G24" i="14"/>
  <c r="A24" i="14"/>
  <c r="U23" i="14"/>
  <c r="P23" i="14"/>
  <c r="M23" i="14"/>
  <c r="G23" i="14"/>
  <c r="A23" i="14"/>
  <c r="U22" i="14"/>
  <c r="P22" i="14"/>
  <c r="M22" i="14"/>
  <c r="G22" i="14"/>
  <c r="A22" i="14"/>
  <c r="U21" i="14"/>
  <c r="P21" i="14"/>
  <c r="M21" i="14"/>
  <c r="G21" i="14"/>
  <c r="A21" i="14"/>
  <c r="U20" i="14"/>
  <c r="P20" i="14"/>
  <c r="M20" i="14"/>
  <c r="G20" i="14"/>
  <c r="A20" i="14"/>
  <c r="U19" i="14"/>
  <c r="P19" i="14"/>
  <c r="M19" i="14"/>
  <c r="G19" i="14"/>
  <c r="A19" i="14"/>
  <c r="U18" i="14"/>
  <c r="P18" i="14"/>
  <c r="M18" i="14"/>
  <c r="G18" i="14"/>
  <c r="A18" i="14"/>
  <c r="U17" i="14"/>
  <c r="P17" i="14"/>
  <c r="M17" i="14"/>
  <c r="G17" i="14"/>
  <c r="A17" i="14"/>
  <c r="U16" i="14"/>
  <c r="P16" i="14"/>
  <c r="M16" i="14"/>
  <c r="G16" i="14"/>
  <c r="A16" i="14"/>
  <c r="U15" i="14"/>
  <c r="P15" i="14"/>
  <c r="M15" i="14"/>
  <c r="G15" i="14"/>
  <c r="A15" i="14"/>
  <c r="U14" i="14"/>
  <c r="P14" i="14"/>
  <c r="M14" i="14"/>
  <c r="G14" i="14"/>
  <c r="A14" i="14"/>
  <c r="U13" i="14"/>
  <c r="P13" i="14"/>
  <c r="M13" i="14"/>
  <c r="G13" i="14"/>
  <c r="A13" i="14"/>
  <c r="U12" i="14"/>
  <c r="P12" i="14"/>
  <c r="M12" i="14"/>
  <c r="G12" i="14"/>
  <c r="A12" i="14"/>
  <c r="U11" i="14"/>
  <c r="P11" i="14"/>
  <c r="M11" i="14"/>
  <c r="G11" i="14"/>
  <c r="A11" i="14"/>
  <c r="U10" i="14"/>
  <c r="P10" i="14"/>
  <c r="M10" i="14"/>
  <c r="G10" i="14"/>
  <c r="A10" i="14"/>
  <c r="U6" i="14"/>
  <c r="P6" i="14"/>
  <c r="K6" i="14"/>
  <c r="Q3" i="14"/>
  <c r="D3" i="14"/>
  <c r="AN327" i="3"/>
  <c r="BK324" i="3"/>
  <c r="BD324" i="3"/>
  <c r="AW324" i="3"/>
  <c r="AP324" i="3"/>
  <c r="AG324" i="3"/>
  <c r="G324" i="3"/>
  <c r="Y323" i="3"/>
  <c r="AG321" i="3"/>
  <c r="AU318" i="3"/>
  <c r="AO318" i="3"/>
  <c r="AG318" i="3"/>
  <c r="H316" i="3"/>
  <c r="BG315" i="3"/>
  <c r="BD315" i="3"/>
  <c r="BA315" i="3"/>
  <c r="AV315" i="3"/>
  <c r="AS315" i="3"/>
  <c r="AP315" i="3"/>
  <c r="AG315" i="3"/>
  <c r="P276" i="3"/>
  <c r="L276" i="3"/>
  <c r="C276" i="3"/>
  <c r="P270" i="3"/>
  <c r="L270" i="3"/>
  <c r="C270" i="3"/>
  <c r="P264" i="3"/>
  <c r="L264" i="3"/>
  <c r="C264" i="3"/>
  <c r="P258" i="3"/>
  <c r="L258" i="3"/>
  <c r="C258" i="3"/>
  <c r="Z245" i="3"/>
  <c r="BT242" i="3"/>
  <c r="BR242" i="3"/>
  <c r="BI242" i="3"/>
  <c r="AY242" i="3"/>
  <c r="AT242" i="3"/>
  <c r="AE240" i="3"/>
  <c r="Z240" i="3"/>
  <c r="Q240" i="3"/>
  <c r="N240" i="3"/>
  <c r="E240" i="3"/>
  <c r="Z237" i="3"/>
  <c r="BT236" i="3"/>
  <c r="BR236" i="3"/>
  <c r="BI236" i="3"/>
  <c r="AY236" i="3"/>
  <c r="AT236" i="3"/>
  <c r="AE232" i="3"/>
  <c r="Z232" i="3"/>
  <c r="Q232" i="3"/>
  <c r="N232" i="3"/>
  <c r="E232" i="3"/>
  <c r="BS220" i="3"/>
  <c r="BB220" i="3"/>
  <c r="AQ220" i="3"/>
  <c r="Z220" i="3"/>
  <c r="BS213" i="3"/>
  <c r="BJ213" i="3"/>
  <c r="BF213" i="3"/>
  <c r="AY213" i="3"/>
  <c r="AQ213" i="3"/>
  <c r="AH213" i="3"/>
  <c r="AD213" i="3"/>
  <c r="W213" i="3"/>
  <c r="H210" i="3"/>
  <c r="BS206" i="3"/>
  <c r="BJ206" i="3"/>
  <c r="BF206" i="3"/>
  <c r="AY206" i="3"/>
  <c r="AQ206" i="3"/>
  <c r="AH206" i="3"/>
  <c r="AD206" i="3"/>
  <c r="W206" i="3"/>
  <c r="H200" i="3"/>
  <c r="AF192" i="3"/>
  <c r="H190" i="3"/>
  <c r="AF187" i="3"/>
  <c r="J185" i="3"/>
  <c r="BR182" i="3"/>
  <c r="AF182" i="3"/>
  <c r="BR177" i="3"/>
  <c r="BJ177" i="3"/>
  <c r="AF177" i="3"/>
  <c r="J175" i="3"/>
  <c r="BR172" i="3"/>
  <c r="BJ172" i="3"/>
  <c r="AW172" i="3"/>
  <c r="BR167" i="3"/>
  <c r="BJ167" i="3"/>
  <c r="AW167" i="3"/>
  <c r="H163" i="3"/>
  <c r="BR162" i="3"/>
  <c r="AW162" i="3"/>
  <c r="AF162" i="3"/>
  <c r="BR157" i="3"/>
  <c r="AW157" i="3"/>
  <c r="AR157" i="3"/>
  <c r="H153" i="3"/>
  <c r="BR152" i="3"/>
  <c r="AW152" i="3"/>
  <c r="AR152" i="3"/>
  <c r="BR147" i="3"/>
  <c r="AW147" i="3"/>
  <c r="AR147" i="3"/>
  <c r="H143" i="3"/>
  <c r="AW142" i="3"/>
  <c r="AR142" i="3"/>
  <c r="AF142" i="3"/>
  <c r="J138" i="3"/>
  <c r="AW137" i="3"/>
  <c r="AW132" i="3"/>
  <c r="AF132" i="3"/>
  <c r="J128" i="3"/>
  <c r="BR127" i="3"/>
  <c r="AW127" i="3"/>
  <c r="AF127" i="3"/>
  <c r="BR122" i="3"/>
  <c r="AW122" i="3"/>
  <c r="BR117" i="3"/>
  <c r="AW117" i="3"/>
  <c r="AF117" i="3"/>
  <c r="H116" i="3"/>
  <c r="BR112" i="3"/>
  <c r="AW112" i="3"/>
  <c r="AF112" i="3"/>
  <c r="AW107" i="3"/>
  <c r="AF107" i="3"/>
  <c r="H106" i="3"/>
  <c r="BH102" i="3"/>
  <c r="AW102" i="3"/>
  <c r="AF102" i="3"/>
  <c r="H96" i="3"/>
  <c r="BH94" i="3"/>
  <c r="AT90" i="3"/>
  <c r="AN90" i="3"/>
  <c r="AH90" i="3"/>
  <c r="AF85" i="3"/>
  <c r="J81" i="3"/>
  <c r="AJ80" i="3"/>
  <c r="BU77" i="3"/>
  <c r="BG77" i="3"/>
  <c r="O76" i="3"/>
  <c r="O71" i="3"/>
  <c r="BS68" i="3"/>
  <c r="BL68" i="3"/>
  <c r="BA68" i="3"/>
  <c r="AS68" i="3"/>
  <c r="AJ68" i="3"/>
  <c r="AB68" i="3"/>
  <c r="X68" i="3"/>
  <c r="O66" i="3"/>
  <c r="BS62" i="3"/>
  <c r="BL62" i="3"/>
  <c r="BA62" i="3"/>
  <c r="AS62" i="3"/>
  <c r="AJ62" i="3"/>
  <c r="AB62" i="3"/>
  <c r="X62" i="3"/>
  <c r="O61" i="3"/>
  <c r="BS56" i="3"/>
  <c r="BL56" i="3"/>
  <c r="BA56" i="3"/>
  <c r="O56" i="3"/>
  <c r="O51" i="3"/>
  <c r="O46" i="3"/>
  <c r="AQ44" i="3"/>
  <c r="O41" i="3"/>
  <c r="O36" i="3"/>
  <c r="AQ35" i="3"/>
  <c r="AB35" i="3"/>
  <c r="O31" i="3"/>
  <c r="AQ27" i="3"/>
  <c r="AB27" i="3"/>
  <c r="O26" i="3"/>
  <c r="O21" i="3"/>
  <c r="AQ19" i="3"/>
  <c r="AB19" i="3"/>
  <c r="AQ11" i="3"/>
  <c r="AB11" i="3"/>
  <c r="N246" i="2"/>
  <c r="G246" i="2"/>
  <c r="N240" i="2"/>
  <c r="G240" i="2"/>
  <c r="AK228" i="2"/>
  <c r="AE225" i="2"/>
  <c r="AK223" i="2"/>
  <c r="AB222" i="2"/>
  <c r="W222" i="2"/>
  <c r="N222" i="2"/>
  <c r="G222" i="2"/>
  <c r="AE212" i="2"/>
  <c r="AB209" i="2"/>
  <c r="W209" i="2"/>
  <c r="N209" i="2"/>
  <c r="G209" i="2"/>
  <c r="AE199" i="2"/>
  <c r="AB196" i="2"/>
  <c r="W196" i="2"/>
  <c r="N196" i="2"/>
  <c r="G196" i="2"/>
  <c r="AE186" i="2"/>
  <c r="AB183" i="2"/>
  <c r="W183" i="2"/>
  <c r="N183" i="2"/>
  <c r="G183" i="2"/>
  <c r="AE173" i="2"/>
  <c r="AB170" i="2"/>
  <c r="W170" i="2"/>
  <c r="N170" i="2"/>
  <c r="G170" i="2"/>
  <c r="AE162" i="2"/>
  <c r="AB159" i="2"/>
  <c r="U159" i="2"/>
  <c r="R159" i="2"/>
  <c r="T149" i="2"/>
  <c r="I149" i="2"/>
  <c r="U143" i="2"/>
  <c r="Q143" i="2"/>
  <c r="O139" i="2"/>
  <c r="P115" i="2"/>
  <c r="G115" i="2"/>
  <c r="U79" i="2"/>
  <c r="N79" i="2"/>
  <c r="AB79" i="2" s="1"/>
  <c r="AU159" i="2" s="1"/>
  <c r="G79" i="2"/>
  <c r="P69" i="2"/>
  <c r="G69" i="2"/>
  <c r="AU63" i="2"/>
  <c r="Y54" i="2"/>
  <c r="P54" i="2"/>
  <c r="G54" i="2"/>
  <c r="AU51" i="2"/>
  <c r="AU21" i="2"/>
  <c r="AG10" i="2"/>
  <c r="AE10" i="2"/>
  <c r="R10" i="2"/>
  <c r="T9" i="2"/>
  <c r="AZ8" i="2"/>
  <c r="AV8" i="2"/>
  <c r="AP8" i="2"/>
  <c r="AU7" i="2"/>
  <c r="R7" i="2"/>
  <c r="AY5" i="2"/>
  <c r="AV5" i="2"/>
  <c r="AQ5" i="2"/>
  <c r="R5" i="2"/>
  <c r="R4" i="2"/>
  <c r="R3" i="2"/>
  <c r="AB53" i="5"/>
  <c r="AB56" i="5" s="1"/>
  <c r="X53" i="5"/>
  <c r="X54" i="5" s="1"/>
  <c r="B49" i="5"/>
  <c r="AU177" i="2" s="1"/>
  <c r="A48" i="5"/>
  <c r="H46" i="5"/>
  <c r="A46" i="5"/>
  <c r="AI33" i="5"/>
  <c r="AF39" i="5" s="1"/>
  <c r="AF33" i="5"/>
  <c r="AD33" i="5"/>
  <c r="AA39" i="5" s="1"/>
  <c r="AA33" i="5"/>
  <c r="Y33" i="5"/>
  <c r="V39" i="5" s="1"/>
  <c r="V33" i="5"/>
  <c r="T33" i="5"/>
  <c r="Q33" i="5"/>
  <c r="Q37" i="5" s="1"/>
  <c r="O33" i="5"/>
  <c r="L39" i="5" s="1"/>
  <c r="L33" i="5"/>
  <c r="J33" i="5"/>
  <c r="G38" i="5" s="1"/>
  <c r="G33" i="5"/>
  <c r="E33" i="5"/>
  <c r="B39" i="5" s="1"/>
  <c r="B33" i="5"/>
  <c r="L29" i="5"/>
  <c r="L25" i="5"/>
  <c r="V24" i="5"/>
  <c r="Q24" i="5"/>
  <c r="Q31" i="5" s="1"/>
  <c r="L24" i="5"/>
  <c r="AO30" i="5" s="1"/>
  <c r="G24" i="5"/>
  <c r="AO29" i="5" s="1"/>
  <c r="B24" i="5"/>
  <c r="AO28" i="5" s="1"/>
  <c r="R21" i="5"/>
  <c r="J20" i="5"/>
  <c r="N20" i="5" s="1"/>
  <c r="Y20" i="5" s="1"/>
  <c r="AK9" i="5"/>
  <c r="BM8" i="5"/>
  <c r="BM7" i="5"/>
  <c r="BM6" i="5"/>
  <c r="AE6" i="5"/>
  <c r="AA6" i="5"/>
  <c r="BM5" i="5"/>
  <c r="BM4" i="5"/>
  <c r="AA4" i="5"/>
  <c r="AA8" i="5" s="1"/>
  <c r="BM3" i="5"/>
  <c r="AE3" i="5"/>
  <c r="AE4" i="5" s="1"/>
  <c r="AA3" i="5"/>
  <c r="BM2" i="5"/>
  <c r="AP2" i="5"/>
  <c r="W475" i="4"/>
  <c r="M37" i="2" s="1"/>
  <c r="R475" i="4"/>
  <c r="G37" i="2" s="1"/>
  <c r="L389" i="4"/>
  <c r="L385" i="4"/>
  <c r="W382" i="4"/>
  <c r="R382" i="4"/>
  <c r="M382" i="4"/>
  <c r="L401" i="4" s="1"/>
  <c r="H382" i="4"/>
  <c r="L393" i="4" s="1"/>
  <c r="C382" i="4"/>
  <c r="AP318" i="4"/>
  <c r="Y222" i="2" s="1"/>
  <c r="AP313" i="4"/>
  <c r="Y209" i="2" s="1"/>
  <c r="AP308" i="4"/>
  <c r="Y196" i="2" s="1"/>
  <c r="AP303" i="4"/>
  <c r="Y183" i="2" s="1"/>
  <c r="AP298" i="4"/>
  <c r="Y170" i="2" s="1"/>
  <c r="AN288" i="4"/>
  <c r="AN286" i="4"/>
  <c r="G157" i="2" s="1"/>
  <c r="AO270" i="4"/>
  <c r="AD76" i="3" s="1"/>
  <c r="Z246" i="4"/>
  <c r="L213" i="4"/>
  <c r="BR137" i="3" s="1"/>
  <c r="L211" i="4"/>
  <c r="BR132" i="3" s="1"/>
  <c r="AU27" i="2" s="1"/>
  <c r="V191" i="4"/>
  <c r="Z172" i="4"/>
  <c r="L144" i="4" s="1"/>
  <c r="AF172" i="3" s="1"/>
  <c r="Z163" i="4"/>
  <c r="L138" i="4" s="1"/>
  <c r="AF157" i="3" s="1"/>
  <c r="AA150" i="4"/>
  <c r="AW187" i="3" s="1"/>
  <c r="L130" i="4"/>
  <c r="AF137" i="3" s="1"/>
  <c r="L124" i="4"/>
  <c r="AF122" i="3" s="1"/>
  <c r="AU15" i="2" s="1"/>
  <c r="J100" i="4"/>
  <c r="S83" i="4"/>
  <c r="I82" i="4"/>
  <c r="AU57" i="2" s="1"/>
  <c r="W60" i="4"/>
  <c r="T53" i="4"/>
  <c r="J180" i="3" s="1"/>
  <c r="G53" i="4"/>
  <c r="J86" i="3" s="1"/>
  <c r="T41" i="4"/>
  <c r="K16" i="6"/>
  <c r="K13" i="6"/>
  <c r="P5" i="6"/>
  <c r="J5" i="6"/>
  <c r="I5" i="6"/>
  <c r="C20" i="7" s="1"/>
  <c r="B24" i="7" s="1"/>
  <c r="K5" i="6" s="1"/>
  <c r="G5" i="6"/>
  <c r="C19" i="7" s="1"/>
  <c r="E5" i="6"/>
  <c r="G3" i="6"/>
  <c r="H50" i="7"/>
  <c r="H49" i="7"/>
  <c r="H48" i="7"/>
  <c r="H47" i="7"/>
  <c r="H46" i="7"/>
  <c r="H45" i="7"/>
  <c r="H44" i="7"/>
  <c r="H43" i="7"/>
  <c r="H42" i="7"/>
  <c r="H41" i="7"/>
  <c r="H40" i="7"/>
  <c r="H39" i="7"/>
  <c r="H38" i="7"/>
  <c r="H37" i="7"/>
  <c r="H36" i="7"/>
  <c r="H35" i="7"/>
  <c r="H34" i="7"/>
  <c r="H33" i="7"/>
  <c r="H32" i="7"/>
  <c r="H31" i="7"/>
  <c r="H30" i="7"/>
  <c r="H29" i="7"/>
  <c r="H28" i="7"/>
  <c r="H27" i="7"/>
  <c r="G27" i="7"/>
  <c r="B27" i="7"/>
  <c r="B28" i="7" s="1"/>
  <c r="C22" i="7" s="1"/>
  <c r="H26" i="7"/>
  <c r="H25" i="7"/>
  <c r="H24" i="7"/>
  <c r="H23" i="7"/>
  <c r="H22" i="7"/>
  <c r="H21" i="7"/>
  <c r="H20" i="7"/>
  <c r="G20" i="7"/>
  <c r="H19" i="7"/>
  <c r="G19" i="7"/>
  <c r="H18" i="7"/>
  <c r="G18" i="7"/>
  <c r="H17" i="7"/>
  <c r="G17" i="7"/>
  <c r="C17" i="7"/>
  <c r="H16" i="7"/>
  <c r="G16" i="7"/>
  <c r="H15" i="7"/>
  <c r="G15" i="7"/>
  <c r="H14" i="7"/>
  <c r="G14" i="7"/>
  <c r="H13" i="7"/>
  <c r="G13" i="7"/>
  <c r="H12" i="7"/>
  <c r="G12" i="7"/>
  <c r="H11" i="7"/>
  <c r="G11" i="7"/>
  <c r="H10" i="7"/>
  <c r="G10" i="7"/>
  <c r="H9" i="7"/>
  <c r="G9" i="7"/>
  <c r="H8" i="7"/>
  <c r="G8" i="7"/>
  <c r="C8" i="7"/>
  <c r="H7" i="7"/>
  <c r="G7" i="7"/>
  <c r="H6" i="7"/>
  <c r="G6" i="7"/>
  <c r="H5" i="7"/>
  <c r="G5" i="7"/>
  <c r="H4" i="7"/>
  <c r="G4" i="7"/>
  <c r="H3" i="7"/>
  <c r="G3" i="7"/>
  <c r="B3" i="7"/>
  <c r="C3" i="7" s="1"/>
  <c r="B11" i="7" s="1"/>
  <c r="H2" i="7"/>
  <c r="G2" i="7"/>
  <c r="K16" i="8"/>
  <c r="K13" i="8"/>
  <c r="P5" i="8"/>
  <c r="J5" i="8"/>
  <c r="B27" i="9" s="1"/>
  <c r="B28" i="9" s="1"/>
  <c r="C22" i="9" s="1"/>
  <c r="I5" i="8"/>
  <c r="G5" i="8"/>
  <c r="C18" i="9" s="1"/>
  <c r="E5" i="8"/>
  <c r="G3" i="8" s="1"/>
  <c r="H50" i="9"/>
  <c r="H49" i="9"/>
  <c r="H48" i="9"/>
  <c r="H47" i="9"/>
  <c r="H46" i="9"/>
  <c r="H45" i="9"/>
  <c r="H44" i="9"/>
  <c r="H43" i="9"/>
  <c r="H42" i="9"/>
  <c r="H41" i="9"/>
  <c r="H40" i="9"/>
  <c r="H39" i="9"/>
  <c r="H38" i="9"/>
  <c r="H37" i="9"/>
  <c r="H36" i="9"/>
  <c r="H35" i="9"/>
  <c r="H34" i="9"/>
  <c r="H33" i="9"/>
  <c r="H32" i="9"/>
  <c r="H31" i="9"/>
  <c r="H30" i="9"/>
  <c r="H29" i="9"/>
  <c r="H28" i="9"/>
  <c r="H27" i="9"/>
  <c r="G27" i="9"/>
  <c r="H26" i="9"/>
  <c r="H25" i="9"/>
  <c r="H24" i="9"/>
  <c r="H23" i="9"/>
  <c r="H22" i="9"/>
  <c r="H21" i="9"/>
  <c r="H20" i="9"/>
  <c r="G20" i="9"/>
  <c r="C20" i="9"/>
  <c r="B24" i="9" s="1"/>
  <c r="K5" i="8" s="1"/>
  <c r="H19" i="9"/>
  <c r="G19" i="9"/>
  <c r="H18" i="9"/>
  <c r="G18" i="9"/>
  <c r="H17" i="9"/>
  <c r="G17" i="9"/>
  <c r="H16" i="9"/>
  <c r="G16" i="9"/>
  <c r="H15" i="9"/>
  <c r="G15" i="9"/>
  <c r="H14" i="9"/>
  <c r="G14" i="9"/>
  <c r="H13" i="9"/>
  <c r="G13" i="9"/>
  <c r="H12" i="9"/>
  <c r="G12" i="9"/>
  <c r="H11" i="9"/>
  <c r="G11" i="9"/>
  <c r="H10" i="9"/>
  <c r="G10" i="9"/>
  <c r="H9" i="9"/>
  <c r="G9" i="9"/>
  <c r="H8" i="9"/>
  <c r="G8" i="9"/>
  <c r="C8" i="9"/>
  <c r="H7" i="9"/>
  <c r="G7" i="9"/>
  <c r="H6" i="9"/>
  <c r="G6" i="9"/>
  <c r="H5" i="9"/>
  <c r="G5" i="9"/>
  <c r="H4" i="9"/>
  <c r="G4" i="9"/>
  <c r="H3" i="9"/>
  <c r="G3" i="9"/>
  <c r="H2" i="9"/>
  <c r="G2" i="9"/>
  <c r="K16" i="10"/>
  <c r="K13" i="10"/>
  <c r="P5" i="10"/>
  <c r="J5" i="10"/>
  <c r="B27" i="11" s="1"/>
  <c r="B28" i="11" s="1"/>
  <c r="C22" i="11" s="1"/>
  <c r="I5" i="10"/>
  <c r="C20" i="11" s="1"/>
  <c r="B24" i="11" s="1"/>
  <c r="K5" i="10" s="1"/>
  <c r="G5" i="10"/>
  <c r="E5" i="10"/>
  <c r="G3" i="10" s="1"/>
  <c r="H50" i="11"/>
  <c r="H49" i="11"/>
  <c r="H48" i="11"/>
  <c r="H47" i="11"/>
  <c r="H46" i="11"/>
  <c r="H45" i="11"/>
  <c r="H44" i="11"/>
  <c r="H43" i="11"/>
  <c r="H42" i="11"/>
  <c r="H41" i="11"/>
  <c r="H40" i="11"/>
  <c r="H39" i="11"/>
  <c r="H38" i="11"/>
  <c r="H37" i="11"/>
  <c r="H36" i="11"/>
  <c r="H35" i="11"/>
  <c r="H34" i="11"/>
  <c r="H33" i="11"/>
  <c r="H32" i="11"/>
  <c r="H31" i="11"/>
  <c r="H30" i="11"/>
  <c r="H29" i="11"/>
  <c r="H28" i="11"/>
  <c r="H27" i="11"/>
  <c r="G27" i="11"/>
  <c r="H26" i="11"/>
  <c r="H25" i="11"/>
  <c r="H24" i="11"/>
  <c r="H23" i="11"/>
  <c r="H22" i="11"/>
  <c r="H21" i="11"/>
  <c r="H20" i="11"/>
  <c r="G20" i="11"/>
  <c r="H19" i="11"/>
  <c r="G19" i="11"/>
  <c r="C19" i="11"/>
  <c r="H18" i="11"/>
  <c r="G18" i="11"/>
  <c r="C18" i="11"/>
  <c r="H17" i="11"/>
  <c r="G17" i="11"/>
  <c r="C17" i="11"/>
  <c r="H16" i="11"/>
  <c r="G16" i="11"/>
  <c r="H15" i="11"/>
  <c r="G15" i="11"/>
  <c r="H14" i="11"/>
  <c r="G14" i="11"/>
  <c r="H13" i="11"/>
  <c r="G13" i="11"/>
  <c r="H12" i="11"/>
  <c r="G12" i="11"/>
  <c r="C12" i="11"/>
  <c r="H11" i="11"/>
  <c r="G11" i="11"/>
  <c r="H10" i="11"/>
  <c r="G10" i="11"/>
  <c r="H9" i="11"/>
  <c r="G9" i="11"/>
  <c r="H8" i="11"/>
  <c r="G8" i="11"/>
  <c r="C8" i="11"/>
  <c r="H7" i="11"/>
  <c r="G7" i="11"/>
  <c r="H6" i="11"/>
  <c r="G6" i="11"/>
  <c r="H5" i="11"/>
  <c r="G5" i="11"/>
  <c r="H4" i="11"/>
  <c r="G4" i="11"/>
  <c r="H3" i="11"/>
  <c r="G3" i="11"/>
  <c r="B3" i="11"/>
  <c r="C3" i="11" s="1"/>
  <c r="H2" i="11"/>
  <c r="G2" i="11"/>
  <c r="K16" i="12"/>
  <c r="K13" i="12"/>
  <c r="P5" i="12"/>
  <c r="J5" i="12"/>
  <c r="B27" i="13" s="1"/>
  <c r="I5" i="12"/>
  <c r="G5" i="12"/>
  <c r="C17" i="13" s="1"/>
  <c r="E5" i="12"/>
  <c r="G3" i="12" s="1"/>
  <c r="H50" i="13"/>
  <c r="H49" i="13"/>
  <c r="H48" i="13"/>
  <c r="H47" i="13"/>
  <c r="H46" i="13"/>
  <c r="H45" i="13"/>
  <c r="H44" i="13"/>
  <c r="H43" i="13"/>
  <c r="H42" i="13"/>
  <c r="H41" i="13"/>
  <c r="H40" i="13"/>
  <c r="H39" i="13"/>
  <c r="H38" i="13"/>
  <c r="H37" i="13"/>
  <c r="H36" i="13"/>
  <c r="H35" i="13"/>
  <c r="H34" i="13"/>
  <c r="H33" i="13"/>
  <c r="H32" i="13"/>
  <c r="H31" i="13"/>
  <c r="H30" i="13"/>
  <c r="H29" i="13"/>
  <c r="H28" i="13"/>
  <c r="H27" i="13"/>
  <c r="G27" i="13"/>
  <c r="H26" i="13"/>
  <c r="H25" i="13"/>
  <c r="H24" i="13"/>
  <c r="H23" i="13"/>
  <c r="H22" i="13"/>
  <c r="H21" i="13"/>
  <c r="H20" i="13"/>
  <c r="G20" i="13"/>
  <c r="C20" i="13"/>
  <c r="B24" i="13" s="1"/>
  <c r="K5" i="12" s="1"/>
  <c r="H19" i="13"/>
  <c r="G19" i="13"/>
  <c r="H18" i="13"/>
  <c r="G18" i="13"/>
  <c r="H17" i="13"/>
  <c r="G17" i="13"/>
  <c r="H16" i="13"/>
  <c r="G16" i="13"/>
  <c r="H15" i="13"/>
  <c r="G15" i="13"/>
  <c r="H14" i="13"/>
  <c r="G14" i="13"/>
  <c r="H13" i="13"/>
  <c r="G13" i="13"/>
  <c r="H12" i="13"/>
  <c r="G12" i="13"/>
  <c r="H11" i="13"/>
  <c r="G11" i="13"/>
  <c r="H10" i="13"/>
  <c r="G10" i="13"/>
  <c r="H9" i="13"/>
  <c r="G9" i="13"/>
  <c r="H8" i="13"/>
  <c r="G8" i="13"/>
  <c r="C8" i="13"/>
  <c r="H7" i="13"/>
  <c r="G7" i="13"/>
  <c r="H6" i="13"/>
  <c r="G6" i="13"/>
  <c r="H5" i="13"/>
  <c r="G5" i="13"/>
  <c r="H4" i="13"/>
  <c r="G4" i="13"/>
  <c r="H3" i="13"/>
  <c r="G3" i="13"/>
  <c r="H2" i="13"/>
  <c r="G2" i="13"/>
  <c r="L26" i="5" l="1"/>
  <c r="L27" i="5"/>
  <c r="L31" i="5"/>
  <c r="U33" i="14"/>
  <c r="U35" i="14" s="1"/>
  <c r="G31" i="5"/>
  <c r="AE8" i="5"/>
  <c r="C19" i="13"/>
  <c r="C18" i="7"/>
  <c r="L28" i="5"/>
  <c r="X55" i="5"/>
  <c r="X57" i="5" s="1"/>
  <c r="Q25" i="5"/>
  <c r="Q27" i="5"/>
  <c r="Q29" i="5"/>
  <c r="B37" i="5"/>
  <c r="V37" i="5"/>
  <c r="G39" i="5"/>
  <c r="P33" i="14"/>
  <c r="O35" i="14" s="1"/>
  <c r="AB55" i="5"/>
  <c r="C19" i="9"/>
  <c r="C12" i="7"/>
  <c r="AE9" i="5"/>
  <c r="Q26" i="5"/>
  <c r="Q28" i="5"/>
  <c r="B38" i="5"/>
  <c r="B20" i="13"/>
  <c r="H5" i="12" s="1"/>
  <c r="C11" i="13" s="1"/>
  <c r="B3" i="9"/>
  <c r="C3" i="9" s="1"/>
  <c r="D3" i="9" s="1"/>
  <c r="B6" i="9" s="1"/>
  <c r="C6" i="9" s="1"/>
  <c r="D6" i="9" s="1"/>
  <c r="L30" i="5"/>
  <c r="AO31" i="5"/>
  <c r="V38" i="5"/>
  <c r="B12" i="13"/>
  <c r="B10" i="11"/>
  <c r="D3" i="11"/>
  <c r="B6" i="11" s="1"/>
  <c r="C6" i="11" s="1"/>
  <c r="D6" i="11" s="1"/>
  <c r="B11" i="11"/>
  <c r="B28" i="13"/>
  <c r="C22" i="13" s="1"/>
  <c r="C21" i="13"/>
  <c r="B3" i="13"/>
  <c r="C3" i="13" s="1"/>
  <c r="C18" i="13"/>
  <c r="C12" i="13"/>
  <c r="B20" i="11"/>
  <c r="H5" i="10" s="1"/>
  <c r="C21" i="11"/>
  <c r="J91" i="3"/>
  <c r="R66" i="2"/>
  <c r="Y69" i="2" s="1"/>
  <c r="AU153" i="2" s="1"/>
  <c r="B20" i="9"/>
  <c r="H5" i="8" s="1"/>
  <c r="C21" i="9"/>
  <c r="J133" i="3"/>
  <c r="M59" i="4"/>
  <c r="C17" i="9"/>
  <c r="C12" i="9"/>
  <c r="B10" i="7"/>
  <c r="C10" i="7" s="1"/>
  <c r="D3" i="7"/>
  <c r="L134" i="4"/>
  <c r="AF147" i="3" s="1"/>
  <c r="J54" i="5"/>
  <c r="O105" i="2"/>
  <c r="V1" i="5"/>
  <c r="R20" i="5"/>
  <c r="V20" i="5" s="1"/>
  <c r="M4" i="5" s="1"/>
  <c r="B34" i="5"/>
  <c r="B35" i="5"/>
  <c r="B36" i="5"/>
  <c r="B20" i="7"/>
  <c r="H5" i="6" s="1"/>
  <c r="C21" i="7"/>
  <c r="L136" i="4"/>
  <c r="N54" i="5"/>
  <c r="Y95" i="2"/>
  <c r="V477" i="4"/>
  <c r="AY21" i="5"/>
  <c r="AS189" i="2" s="1"/>
  <c r="Q39" i="5"/>
  <c r="Q38" i="5"/>
  <c r="G34" i="5"/>
  <c r="G35" i="5"/>
  <c r="G36" i="5"/>
  <c r="G37" i="5"/>
  <c r="O95" i="2"/>
  <c r="B54" i="5"/>
  <c r="Y100" i="2"/>
  <c r="R54" i="5"/>
  <c r="L397" i="4"/>
  <c r="B31" i="5"/>
  <c r="B29" i="5"/>
  <c r="B28" i="5"/>
  <c r="B27" i="5"/>
  <c r="B26" i="5"/>
  <c r="B25" i="5"/>
  <c r="AO32" i="5"/>
  <c r="V31" i="5"/>
  <c r="V29" i="5"/>
  <c r="V28" i="5"/>
  <c r="V27" i="5"/>
  <c r="V26" i="5"/>
  <c r="V25" i="5"/>
  <c r="L37" i="5"/>
  <c r="L36" i="5"/>
  <c r="L35" i="5"/>
  <c r="L34" i="5"/>
  <c r="AF37" i="5"/>
  <c r="AF36" i="5"/>
  <c r="AF35" i="5"/>
  <c r="AF34" i="5"/>
  <c r="V34" i="5"/>
  <c r="V35" i="5"/>
  <c r="V36" i="5"/>
  <c r="O100" i="2"/>
  <c r="F54" i="5"/>
  <c r="AA34" i="5"/>
  <c r="AA35" i="5"/>
  <c r="AA36" i="5"/>
  <c r="AA37" i="5"/>
  <c r="AA38" i="5"/>
  <c r="AB54" i="5"/>
  <c r="AB57" i="5" s="1"/>
  <c r="L38" i="5"/>
  <c r="AF38" i="5"/>
  <c r="L127" i="2"/>
  <c r="G25" i="5"/>
  <c r="G26" i="5"/>
  <c r="G27" i="5"/>
  <c r="G28" i="5"/>
  <c r="G29" i="5"/>
  <c r="Q34" i="5"/>
  <c r="Q35" i="5"/>
  <c r="Q36" i="5"/>
  <c r="AA58" i="5" l="1"/>
  <c r="AU171" i="2" s="1"/>
  <c r="B10" i="9"/>
  <c r="B11" i="9"/>
  <c r="Q30" i="5"/>
  <c r="C10" i="11"/>
  <c r="C7" i="10" s="1"/>
  <c r="C11" i="9"/>
  <c r="B14" i="9"/>
  <c r="B12" i="9"/>
  <c r="B12" i="11"/>
  <c r="B14" i="11"/>
  <c r="C11" i="11"/>
  <c r="B5" i="11"/>
  <c r="C5" i="11" s="1"/>
  <c r="B4" i="11"/>
  <c r="C4" i="11" s="1"/>
  <c r="B14" i="13"/>
  <c r="Q40" i="5"/>
  <c r="AO36" i="5"/>
  <c r="AO38" i="5"/>
  <c r="AA40" i="5"/>
  <c r="G30" i="5"/>
  <c r="J56" i="5"/>
  <c r="J57" i="5"/>
  <c r="J58" i="5"/>
  <c r="J55" i="5"/>
  <c r="F58" i="5"/>
  <c r="F55" i="5"/>
  <c r="F56" i="5"/>
  <c r="F57" i="5"/>
  <c r="AO37" i="5"/>
  <c r="V40" i="5"/>
  <c r="B30" i="5"/>
  <c r="AO34" i="5"/>
  <c r="G40" i="5"/>
  <c r="N57" i="5"/>
  <c r="N58" i="5"/>
  <c r="N55" i="5"/>
  <c r="N56" i="5"/>
  <c r="C7" i="6"/>
  <c r="B4" i="9"/>
  <c r="C4" i="9" s="1"/>
  <c r="B5" i="9"/>
  <c r="C5" i="9" s="1"/>
  <c r="B57" i="5"/>
  <c r="B58" i="5"/>
  <c r="B55" i="5"/>
  <c r="B56" i="5"/>
  <c r="AF152" i="3"/>
  <c r="B6" i="7"/>
  <c r="C6" i="7" s="1"/>
  <c r="D6" i="7" s="1"/>
  <c r="B4" i="7"/>
  <c r="C4" i="7" s="1"/>
  <c r="B5" i="7"/>
  <c r="C5" i="7" s="1"/>
  <c r="AF40" i="5"/>
  <c r="AO27" i="5"/>
  <c r="AO35" i="5"/>
  <c r="L40" i="5"/>
  <c r="V30" i="5"/>
  <c r="R57" i="5"/>
  <c r="R58" i="5"/>
  <c r="R55" i="5"/>
  <c r="R56" i="5"/>
  <c r="B14" i="7"/>
  <c r="S3" i="6" s="1"/>
  <c r="C11" i="7"/>
  <c r="B12" i="7"/>
  <c r="AO33" i="5"/>
  <c r="B40" i="5"/>
  <c r="AU45" i="2"/>
  <c r="D3" i="5"/>
  <c r="C98" i="4"/>
  <c r="C97" i="4"/>
  <c r="V90" i="4"/>
  <c r="C96" i="4"/>
  <c r="C99" i="4"/>
  <c r="C95" i="4"/>
  <c r="V92" i="4"/>
  <c r="B11" i="13"/>
  <c r="D3" i="13"/>
  <c r="B10" i="13"/>
  <c r="C10" i="9" l="1"/>
  <c r="S3" i="8" s="1"/>
  <c r="D10" i="7"/>
  <c r="R5" i="6" s="1"/>
  <c r="Q5" i="6" s="1"/>
  <c r="AB178" i="4" s="1"/>
  <c r="D10" i="11"/>
  <c r="R5" i="10" s="1"/>
  <c r="Q5" i="10" s="1"/>
  <c r="AB252" i="4" s="1"/>
  <c r="D5" i="7"/>
  <c r="L5" i="6" s="1"/>
  <c r="W178" i="4" s="1"/>
  <c r="C10" i="13"/>
  <c r="D10" i="13" s="1"/>
  <c r="R5" i="12" s="1"/>
  <c r="D5" i="11"/>
  <c r="L5" i="10" s="1"/>
  <c r="W252" i="4" s="1"/>
  <c r="B41" i="5"/>
  <c r="B42" i="5" s="1"/>
  <c r="AA41" i="5"/>
  <c r="AA42" i="5" s="1"/>
  <c r="D5" i="9"/>
  <c r="L5" i="8" s="1"/>
  <c r="N59" i="5"/>
  <c r="J59" i="5"/>
  <c r="N62" i="5" s="1"/>
  <c r="R59" i="5"/>
  <c r="L41" i="5"/>
  <c r="L42" i="5" s="1"/>
  <c r="V41" i="5"/>
  <c r="V42" i="5" s="1"/>
  <c r="F59" i="5"/>
  <c r="Q41" i="5"/>
  <c r="Q42" i="5" s="1"/>
  <c r="D10" i="9"/>
  <c r="R5" i="8" s="1"/>
  <c r="B59" i="5"/>
  <c r="S3" i="10"/>
  <c r="G41" i="5"/>
  <c r="G42" i="5" s="1"/>
  <c r="B5" i="13"/>
  <c r="C5" i="13" s="1"/>
  <c r="B4" i="13"/>
  <c r="C4" i="13" s="1"/>
  <c r="B6" i="13"/>
  <c r="C6" i="13" s="1"/>
  <c r="D6" i="13" s="1"/>
  <c r="D13" i="5"/>
  <c r="D12" i="5"/>
  <c r="D6" i="5"/>
  <c r="D5" i="5"/>
  <c r="D8" i="5"/>
  <c r="AO25" i="5"/>
  <c r="AO26" i="5" s="1"/>
  <c r="AO39" i="5" s="1"/>
  <c r="AO40" i="5" s="1"/>
  <c r="A9" i="5"/>
  <c r="D7" i="5"/>
  <c r="D4" i="5"/>
  <c r="AA31" i="5"/>
  <c r="AU195" i="2" s="1"/>
  <c r="C7" i="8" l="1"/>
  <c r="S5" i="6"/>
  <c r="C9" i="6" s="1"/>
  <c r="N20" i="6" s="1"/>
  <c r="M5" i="6"/>
  <c r="O5" i="6" s="1"/>
  <c r="B8" i="7" s="1"/>
  <c r="S5" i="10"/>
  <c r="C9" i="10" s="1"/>
  <c r="G9" i="10" s="1"/>
  <c r="S3" i="12"/>
  <c r="M5" i="10"/>
  <c r="E6" i="11" s="1"/>
  <c r="D5" i="13"/>
  <c r="L5" i="12" s="1"/>
  <c r="M5" i="12" s="1"/>
  <c r="C7" i="12"/>
  <c r="D9" i="5"/>
  <c r="D11" i="5"/>
  <c r="D10" i="5"/>
  <c r="I60" i="5"/>
  <c r="I61" i="5"/>
  <c r="W180" i="4"/>
  <c r="M5" i="8"/>
  <c r="L45" i="5"/>
  <c r="AU183" i="2" s="1"/>
  <c r="Q5" i="8"/>
  <c r="AB180" i="4" s="1"/>
  <c r="AB182" i="4" s="1"/>
  <c r="L142" i="4" s="1"/>
  <c r="S5" i="8"/>
  <c r="C9" i="8" s="1"/>
  <c r="D14" i="5"/>
  <c r="D61" i="5"/>
  <c r="D60" i="5"/>
  <c r="S5" i="12"/>
  <c r="C9" i="12" s="1"/>
  <c r="Q5" i="12"/>
  <c r="AB254" i="4" s="1"/>
  <c r="AB256" i="4" s="1"/>
  <c r="L215" i="4" s="1"/>
  <c r="K20" i="6" l="1"/>
  <c r="AG258" i="3" s="1"/>
  <c r="J20" i="6"/>
  <c r="AD258" i="3" s="1"/>
  <c r="L20" i="6"/>
  <c r="AL258" i="3" s="1"/>
  <c r="H9" i="6"/>
  <c r="I9" i="6" s="1"/>
  <c r="J9" i="6" s="1"/>
  <c r="E6" i="7"/>
  <c r="G9" i="6"/>
  <c r="R20" i="6"/>
  <c r="BM258" i="3" s="1"/>
  <c r="O20" i="6"/>
  <c r="P10" i="6"/>
  <c r="C30" i="7" s="1"/>
  <c r="W254" i="4"/>
  <c r="R9" i="6"/>
  <c r="M20" i="6"/>
  <c r="AO258" i="3" s="1"/>
  <c r="H9" i="10"/>
  <c r="I9" i="10" s="1"/>
  <c r="J9" i="10" s="1"/>
  <c r="K20" i="10"/>
  <c r="AG270" i="3" s="1"/>
  <c r="E9" i="6"/>
  <c r="P20" i="6"/>
  <c r="AZ258" i="3" s="1"/>
  <c r="I20" i="6"/>
  <c r="AA258" i="3" s="1"/>
  <c r="P9" i="6"/>
  <c r="E9" i="10"/>
  <c r="H20" i="6"/>
  <c r="O9" i="6"/>
  <c r="Q20" i="6"/>
  <c r="BC258" i="3" s="1"/>
  <c r="N20" i="10"/>
  <c r="R20" i="10"/>
  <c r="BM270" i="3" s="1"/>
  <c r="L20" i="10"/>
  <c r="AL270" i="3" s="1"/>
  <c r="J20" i="10"/>
  <c r="AD270" i="3" s="1"/>
  <c r="O5" i="10"/>
  <c r="B8" i="11" s="1"/>
  <c r="M20" i="10"/>
  <c r="AO270" i="3" s="1"/>
  <c r="Q20" i="10"/>
  <c r="BC270" i="3" s="1"/>
  <c r="I62" i="5"/>
  <c r="O9" i="10"/>
  <c r="R9" i="10"/>
  <c r="P10" i="10"/>
  <c r="C30" i="11" s="1"/>
  <c r="P20" i="10"/>
  <c r="AZ270" i="3" s="1"/>
  <c r="O20" i="10"/>
  <c r="P9" i="10"/>
  <c r="H20" i="10"/>
  <c r="I20" i="10"/>
  <c r="AA270" i="3" s="1"/>
  <c r="BR142" i="3"/>
  <c r="L233" i="4"/>
  <c r="AF167" i="3"/>
  <c r="AA146" i="4"/>
  <c r="N1" i="5"/>
  <c r="AW25" i="5"/>
  <c r="D62" i="5"/>
  <c r="R63" i="5" s="1"/>
  <c r="AU165" i="2" s="1"/>
  <c r="O5" i="8"/>
  <c r="B8" i="9" s="1"/>
  <c r="E6" i="9"/>
  <c r="Q20" i="8"/>
  <c r="BC264" i="3" s="1"/>
  <c r="M20" i="8"/>
  <c r="AO264" i="3" s="1"/>
  <c r="I20" i="8"/>
  <c r="AA264" i="3" s="1"/>
  <c r="P10" i="8"/>
  <c r="C30" i="9" s="1"/>
  <c r="O9" i="8"/>
  <c r="G9" i="8"/>
  <c r="P20" i="8"/>
  <c r="AZ264" i="3" s="1"/>
  <c r="L20" i="8"/>
  <c r="AL264" i="3" s="1"/>
  <c r="H20" i="8"/>
  <c r="R9" i="8"/>
  <c r="E9" i="8"/>
  <c r="O20" i="8"/>
  <c r="K20" i="8"/>
  <c r="AG264" i="3" s="1"/>
  <c r="R20" i="8"/>
  <c r="BM264" i="3" s="1"/>
  <c r="N20" i="8"/>
  <c r="P9" i="8"/>
  <c r="B30" i="9" s="1"/>
  <c r="Q9" i="8" s="1"/>
  <c r="J20" i="8"/>
  <c r="AD264" i="3" s="1"/>
  <c r="H9" i="8"/>
  <c r="I9" i="8" s="1"/>
  <c r="J9" i="8" s="1"/>
  <c r="O20" i="12"/>
  <c r="K20" i="12"/>
  <c r="AG276" i="3" s="1"/>
  <c r="N20" i="12"/>
  <c r="M20" i="12"/>
  <c r="AO276" i="3" s="1"/>
  <c r="H9" i="12"/>
  <c r="I9" i="12" s="1"/>
  <c r="J9" i="12" s="1"/>
  <c r="I20" i="12"/>
  <c r="AA276" i="3" s="1"/>
  <c r="Q20" i="12"/>
  <c r="BC276" i="3" s="1"/>
  <c r="P10" i="12"/>
  <c r="C30" i="13" s="1"/>
  <c r="O9" i="12"/>
  <c r="G9" i="12"/>
  <c r="P20" i="12"/>
  <c r="AZ276" i="3" s="1"/>
  <c r="L20" i="12"/>
  <c r="AL276" i="3" s="1"/>
  <c r="H20" i="12"/>
  <c r="R9" i="12"/>
  <c r="E9" i="12"/>
  <c r="R20" i="12"/>
  <c r="BM276" i="3" s="1"/>
  <c r="J20" i="12"/>
  <c r="AD276" i="3" s="1"/>
  <c r="P9" i="12"/>
  <c r="E6" i="13"/>
  <c r="O5" i="12"/>
  <c r="B8" i="13" s="1"/>
  <c r="B30" i="7" l="1"/>
  <c r="Q9" i="6" s="1"/>
  <c r="B30" i="11"/>
  <c r="Q9" i="10" s="1"/>
  <c r="AW177" i="3"/>
  <c r="AA148" i="4"/>
  <c r="AW27" i="5"/>
  <c r="BR187" i="3"/>
  <c r="L235" i="4"/>
  <c r="BR192" i="3" s="1"/>
  <c r="AU99" i="2" s="1"/>
  <c r="B30" i="13"/>
  <c r="Q9" i="12" s="1"/>
  <c r="N14" i="5"/>
  <c r="N9" i="5"/>
  <c r="N7" i="5"/>
  <c r="V8" i="5"/>
  <c r="R9" i="5"/>
  <c r="N16" i="5"/>
  <c r="R7" i="5"/>
  <c r="R16" i="5"/>
  <c r="V7" i="5"/>
  <c r="R13" i="5"/>
  <c r="N8" i="5"/>
  <c r="N13" i="5"/>
  <c r="N17" i="5"/>
  <c r="N11" i="5"/>
  <c r="N15" i="5"/>
  <c r="R8" i="5"/>
  <c r="N10" i="5"/>
  <c r="V10" i="5"/>
  <c r="R17" i="5"/>
  <c r="R10" i="5"/>
  <c r="R15" i="5"/>
  <c r="V9" i="5"/>
  <c r="V11" i="5"/>
  <c r="R11" i="5"/>
  <c r="R14" i="5"/>
  <c r="V16" i="5" l="1"/>
  <c r="V14" i="5"/>
  <c r="V17" i="5"/>
  <c r="V15" i="5"/>
  <c r="V13" i="5"/>
  <c r="AW182" i="3"/>
  <c r="AA152" i="4"/>
  <c r="AW192" i="3" s="1"/>
  <c r="AU87" i="2" l="1"/>
  <c r="AU93" i="2"/>
  <c r="T18" i="5"/>
  <c r="AU123" i="2" s="1"/>
  <c r="AW26" i="5" l="1"/>
  <c r="AW28" i="5" s="1"/>
  <c r="AW29" i="5" s="1"/>
  <c r="AW31" i="5" s="1"/>
  <c r="AU117" i="2" s="1"/>
  <c r="AU135" i="2" s="1"/>
  <c r="AP3" i="5" s="1"/>
  <c r="C282" i="4" l="1"/>
  <c r="G161" i="2" s="1"/>
  <c r="AW32" i="5"/>
  <c r="AS117" i="2" s="1"/>
  <c r="T312" i="4"/>
  <c r="AC27" i="5"/>
  <c r="AC26" i="5"/>
  <c r="AC25" i="5"/>
  <c r="AT6" i="5"/>
  <c r="AP6" i="5"/>
  <c r="AP5" i="5"/>
  <c r="AP4" i="5"/>
  <c r="I415" i="4"/>
  <c r="O416" i="4" s="1"/>
  <c r="T416" i="4" s="1"/>
  <c r="V479" i="4" s="1"/>
  <c r="AW16" i="5"/>
  <c r="AT4" i="5"/>
  <c r="AW17" i="5"/>
  <c r="AO14" i="5"/>
  <c r="AO19" i="5"/>
  <c r="AO12" i="5"/>
  <c r="AO17" i="5"/>
  <c r="AS12" i="5"/>
  <c r="AW12" i="5"/>
  <c r="AO18" i="5"/>
  <c r="AS15" i="5"/>
  <c r="AW13" i="5"/>
  <c r="AW19" i="5"/>
  <c r="AO20" i="5"/>
  <c r="AO16" i="5"/>
  <c r="AT5" i="5"/>
  <c r="AO11" i="5"/>
  <c r="AS17" i="5"/>
  <c r="AS11" i="5"/>
  <c r="AS19" i="5"/>
  <c r="AO15" i="5"/>
  <c r="AS16" i="5"/>
  <c r="AW14" i="5"/>
  <c r="AS18" i="5"/>
  <c r="AW18" i="5"/>
  <c r="AS14" i="5"/>
  <c r="AW11" i="5"/>
  <c r="AW20" i="5"/>
  <c r="AO13" i="5"/>
  <c r="AS20" i="5"/>
  <c r="AW15" i="5"/>
  <c r="AS13" i="5"/>
  <c r="AC28" i="5" l="1"/>
  <c r="AU201" i="2" s="1"/>
  <c r="AU147" i="2"/>
  <c r="R37" i="2"/>
  <c r="AU21" i="5"/>
  <c r="AU189" i="2" s="1"/>
  <c r="AU20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282" authorId="0" shapeId="0" xr:uid="{00000000-0006-0000-0800-000001000000}">
      <text>
        <r>
          <rPr>
            <b/>
            <sz val="9"/>
            <color indexed="81"/>
            <rFont val="MS P ゴシック"/>
            <family val="3"/>
            <charset val="128"/>
          </rPr>
          <t>【同一生計配偶者】とは
納税義務者と生計を一にする配偶者のうち、配偶者の所得が48万円以下の方を言います。
その中でも
納税義務者の所得金額が1000万円以下
（給与収入のみの場合1220万円以下）の場合の配偶者の方を【控除対象配偶者】といいます。
　この欄は納税義務者の所得金額が1000万円以上で配偶者の所得が48万円以下の場合チェックが入ります。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A3" authorId="0" shapeId="0" xr:uid="{00000000-0006-0000-0900-000001000000}">
      <text>
        <r>
          <rPr>
            <b/>
            <sz val="9"/>
            <color indexed="81"/>
            <rFont val="MS P ゴシック"/>
            <family val="3"/>
            <charset val="128"/>
          </rPr>
          <t xml:space="preserve">特別控除55万円から給与収入を引いた額
</t>
        </r>
      </text>
    </comment>
    <comment ref="M4" authorId="0" shapeId="0" xr:uid="{00000000-0006-0000-0900-000002000000}">
      <text>
        <r>
          <rPr>
            <b/>
            <sz val="9"/>
            <color indexed="81"/>
            <rFont val="MS P ゴシック"/>
            <family val="3"/>
            <charset val="128"/>
          </rPr>
          <t>今年の1月1日時点で65歳以上か未満を表示</t>
        </r>
      </text>
    </comment>
    <comment ref="AA4" authorId="0" shapeId="0" xr:uid="{00000000-0006-0000-0900-000003000000}">
      <text>
        <r>
          <rPr>
            <b/>
            <sz val="9"/>
            <color indexed="81"/>
            <rFont val="MS P ゴシック"/>
            <family val="3"/>
            <charset val="128"/>
          </rPr>
          <t>雑収入から↑の控除金額を差し引いた金額</t>
        </r>
      </text>
    </comment>
    <comment ref="AA6" authorId="0" shapeId="0" xr:uid="{00000000-0006-0000-0900-000004000000}">
      <text>
        <r>
          <rPr>
            <b/>
            <sz val="9"/>
            <color indexed="81"/>
            <rFont val="MS P ゴシック"/>
            <family val="3"/>
            <charset val="128"/>
          </rPr>
          <t>雑収入から必要経費を引いた金額</t>
        </r>
      </text>
    </comment>
    <comment ref="AA8" authorId="0" shapeId="0" xr:uid="{00000000-0006-0000-0900-000005000000}">
      <text>
        <r>
          <rPr>
            <b/>
            <sz val="9"/>
            <color indexed="81"/>
            <rFont val="MS P ゴシック"/>
            <family val="3"/>
            <charset val="128"/>
          </rPr>
          <t>AA4とAA8で数字が小さい方の値を返す。
これは必要経費と特別控除どちらを差し引いた方が得かを判断している。</t>
        </r>
      </text>
    </comment>
    <comment ref="Y20" authorId="0" shapeId="0" xr:uid="{00000000-0006-0000-0900-000006000000}">
      <text>
        <r>
          <rPr>
            <b/>
            <sz val="9"/>
            <color indexed="81"/>
            <rFont val="MS P ゴシック"/>
            <family val="3"/>
            <charset val="128"/>
          </rPr>
          <t xml:space="preserve">前年12月31日時点での年齢
</t>
        </r>
      </text>
    </comment>
  </commentList>
</comments>
</file>

<file path=xl/sharedStrings.xml><?xml version="1.0" encoding="utf-8"?>
<sst xmlns="http://schemas.openxmlformats.org/spreadsheetml/2006/main" count="1695" uniqueCount="879">
  <si>
    <t>個人番号</t>
    <phoneticPr fontId="3"/>
  </si>
  <si>
    <t>宛名番号</t>
    <rPh sb="0" eb="2">
      <t>アテナ</t>
    </rPh>
    <rPh sb="2" eb="4">
      <t>バンゴウ</t>
    </rPh>
    <phoneticPr fontId="3"/>
  </si>
  <si>
    <t>切り離さずに提出して下さい</t>
    <phoneticPr fontId="3"/>
  </si>
  <si>
    <t>（あて先）糸満市長</t>
    <phoneticPr fontId="3"/>
  </si>
  <si>
    <t>フリガナ</t>
    <phoneticPr fontId="3"/>
  </si>
  <si>
    <t>氏　名</t>
    <rPh sb="0" eb="1">
      <t>シ</t>
    </rPh>
    <rPh sb="2" eb="3">
      <t>メイ</t>
    </rPh>
    <phoneticPr fontId="3"/>
  </si>
  <si>
    <t>年</t>
    <rPh sb="0" eb="1">
      <t>ネン</t>
    </rPh>
    <phoneticPr fontId="3"/>
  </si>
  <si>
    <t>月</t>
    <rPh sb="0" eb="1">
      <t>ガツ</t>
    </rPh>
    <phoneticPr fontId="3"/>
  </si>
  <si>
    <t>日</t>
    <rPh sb="0" eb="1">
      <t>ニチ</t>
    </rPh>
    <phoneticPr fontId="3"/>
  </si>
  <si>
    <t>住　所</t>
    <rPh sb="0" eb="1">
      <t>ジュウ</t>
    </rPh>
    <rPh sb="2" eb="3">
      <t>ショ</t>
    </rPh>
    <phoneticPr fontId="3"/>
  </si>
  <si>
    <t>代理人</t>
    <rPh sb="0" eb="3">
      <t>ダイリニン</t>
    </rPh>
    <phoneticPr fontId="3"/>
  </si>
  <si>
    <t>続柄</t>
    <rPh sb="0" eb="2">
      <t>ゾクガラ</t>
    </rPh>
    <phoneticPr fontId="3"/>
  </si>
  <si>
    <t>住所　　□同上</t>
    <rPh sb="0" eb="2">
      <t>ジュウショ</t>
    </rPh>
    <rPh sb="5" eb="7">
      <t>ドウジョウ</t>
    </rPh>
    <phoneticPr fontId="3"/>
  </si>
  <si>
    <t>3　所得から差し引かれる金額に関する事項</t>
    <phoneticPr fontId="3"/>
  </si>
  <si>
    <t>　※３月</t>
    <rPh sb="3" eb="4">
      <t>ガツ</t>
    </rPh>
    <phoneticPr fontId="3"/>
  </si>
  <si>
    <t>⑩
雑損控除</t>
    <rPh sb="2" eb="4">
      <t>ザッソン</t>
    </rPh>
    <rPh sb="4" eb="6">
      <t>コウジョ</t>
    </rPh>
    <phoneticPr fontId="3"/>
  </si>
  <si>
    <t>損害の原因</t>
    <rPh sb="0" eb="2">
      <t>ソンガイ</t>
    </rPh>
    <rPh sb="3" eb="5">
      <t>ゲンイン</t>
    </rPh>
    <phoneticPr fontId="3"/>
  </si>
  <si>
    <t>損害年月日</t>
    <rPh sb="0" eb="2">
      <t>ソンガイ</t>
    </rPh>
    <rPh sb="2" eb="5">
      <t>ネンガッピ</t>
    </rPh>
    <phoneticPr fontId="3"/>
  </si>
  <si>
    <t>損害を受けた資産の種類</t>
    <rPh sb="0" eb="2">
      <t>ソンガイ</t>
    </rPh>
    <rPh sb="3" eb="4">
      <t>ウ</t>
    </rPh>
    <rPh sb="6" eb="8">
      <t>シサン</t>
    </rPh>
    <rPh sb="9" eb="11">
      <t>シュルイ</t>
    </rPh>
    <phoneticPr fontId="3"/>
  </si>
  <si>
    <t>１　収 入 金 額 等</t>
    <rPh sb="2" eb="3">
      <t>オサム</t>
    </rPh>
    <rPh sb="4" eb="5">
      <t>イリ</t>
    </rPh>
    <rPh sb="6" eb="7">
      <t>カネ</t>
    </rPh>
    <rPh sb="8" eb="9">
      <t>ガク</t>
    </rPh>
    <rPh sb="10" eb="11">
      <t>トウ</t>
    </rPh>
    <phoneticPr fontId="3"/>
  </si>
  <si>
    <t>事業</t>
    <rPh sb="0" eb="1">
      <t>コト</t>
    </rPh>
    <rPh sb="1" eb="2">
      <t>ギョウ</t>
    </rPh>
    <phoneticPr fontId="3"/>
  </si>
  <si>
    <t>営業等</t>
    <rPh sb="0" eb="3">
      <t>エイギョウトウ</t>
    </rPh>
    <phoneticPr fontId="3"/>
  </si>
  <si>
    <t>ア</t>
    <phoneticPr fontId="3"/>
  </si>
  <si>
    <t>　※確定申告書（税務署）を提出した方は、この申告書を提出する必要はありません。</t>
    <rPh sb="2" eb="4">
      <t>カクテイ</t>
    </rPh>
    <rPh sb="4" eb="6">
      <t>シンコク</t>
    </rPh>
    <rPh sb="6" eb="7">
      <t>ショ</t>
    </rPh>
    <rPh sb="8" eb="11">
      <t>ゼイムショ</t>
    </rPh>
    <rPh sb="13" eb="15">
      <t>テイシュツ</t>
    </rPh>
    <rPh sb="17" eb="18">
      <t>カタ</t>
    </rPh>
    <rPh sb="22" eb="24">
      <t>シンコク</t>
    </rPh>
    <rPh sb="24" eb="25">
      <t>ショ</t>
    </rPh>
    <rPh sb="26" eb="28">
      <t>テイシュツ</t>
    </rPh>
    <rPh sb="30" eb="32">
      <t>ヒツヨウ</t>
    </rPh>
    <phoneticPr fontId="3"/>
  </si>
  <si>
    <t>農　業</t>
    <rPh sb="0" eb="1">
      <t>ノウ</t>
    </rPh>
    <rPh sb="2" eb="3">
      <t>ギョウ</t>
    </rPh>
    <phoneticPr fontId="3"/>
  </si>
  <si>
    <t>イ</t>
    <phoneticPr fontId="3"/>
  </si>
  <si>
    <t>円</t>
    <rPh sb="0" eb="1">
      <t>エン</t>
    </rPh>
    <phoneticPr fontId="3"/>
  </si>
  <si>
    <t>損害金額</t>
    <rPh sb="0" eb="2">
      <t>ソンガイ</t>
    </rPh>
    <rPh sb="2" eb="4">
      <t>キンガク</t>
    </rPh>
    <phoneticPr fontId="3"/>
  </si>
  <si>
    <t>保険金などで補てんされる金額</t>
    <rPh sb="0" eb="3">
      <t>ホケンキン</t>
    </rPh>
    <rPh sb="6" eb="7">
      <t>ホ</t>
    </rPh>
    <rPh sb="12" eb="14">
      <t>キンガク</t>
    </rPh>
    <phoneticPr fontId="3"/>
  </si>
  <si>
    <t>差引損失額のうち災害関連支出の金額</t>
    <rPh sb="0" eb="2">
      <t>サシヒキ</t>
    </rPh>
    <rPh sb="2" eb="5">
      <t>ソンシツガク</t>
    </rPh>
    <rPh sb="8" eb="10">
      <t>サイガイ</t>
    </rPh>
    <rPh sb="10" eb="12">
      <t>カンレン</t>
    </rPh>
    <rPh sb="12" eb="14">
      <t>シシュツ</t>
    </rPh>
    <rPh sb="15" eb="17">
      <t>キンガク</t>
    </rPh>
    <phoneticPr fontId="3"/>
  </si>
  <si>
    <t>不動産</t>
    <rPh sb="0" eb="3">
      <t>フドウサン</t>
    </rPh>
    <phoneticPr fontId="3"/>
  </si>
  <si>
    <t>ウ</t>
    <phoneticPr fontId="3"/>
  </si>
  <si>
    <t>⑪
医 療 費
控 除 等</t>
    <rPh sb="2" eb="3">
      <t>イ</t>
    </rPh>
    <rPh sb="4" eb="5">
      <t>リョウ</t>
    </rPh>
    <rPh sb="6" eb="7">
      <t>ヒ</t>
    </rPh>
    <rPh sb="8" eb="9">
      <t>ヒカエ</t>
    </rPh>
    <rPh sb="10" eb="11">
      <t>ジョ</t>
    </rPh>
    <rPh sb="12" eb="13">
      <t>トウ</t>
    </rPh>
    <phoneticPr fontId="3"/>
  </si>
  <si>
    <t>支払った医療費等 A</t>
    <rPh sb="0" eb="2">
      <t>シハラ</t>
    </rPh>
    <rPh sb="4" eb="7">
      <t>イリョウヒ</t>
    </rPh>
    <rPh sb="7" eb="8">
      <t>トウ</t>
    </rPh>
    <phoneticPr fontId="3"/>
  </si>
  <si>
    <t>保険金などで
補てんされる金額 B</t>
    <rPh sb="0" eb="3">
      <t>ホケンキン</t>
    </rPh>
    <rPh sb="7" eb="8">
      <t>ホ</t>
    </rPh>
    <rPh sb="13" eb="15">
      <t>キンガク</t>
    </rPh>
    <phoneticPr fontId="3"/>
  </si>
  <si>
    <t xml:space="preserve">医療費
控除額 </t>
    <rPh sb="0" eb="3">
      <t>イリョウヒ</t>
    </rPh>
    <phoneticPr fontId="3"/>
  </si>
  <si>
    <t>A-B-(10万円と所得合計×0.05
いずれか少ない方の金額)</t>
    <phoneticPr fontId="16"/>
  </si>
  <si>
    <t>利　子</t>
    <rPh sb="0" eb="1">
      <t>リ</t>
    </rPh>
    <rPh sb="2" eb="3">
      <t>コ</t>
    </rPh>
    <phoneticPr fontId="3"/>
  </si>
  <si>
    <t>エ</t>
    <phoneticPr fontId="3"/>
  </si>
  <si>
    <t>日の申告期限までに必ず申告をお済ませ下さい。</t>
    <phoneticPr fontId="3"/>
  </si>
  <si>
    <t>配　当</t>
    <rPh sb="0" eb="1">
      <t>クバ</t>
    </rPh>
    <rPh sb="2" eb="3">
      <t>トウ</t>
    </rPh>
    <phoneticPr fontId="3"/>
  </si>
  <si>
    <t>オ</t>
    <phoneticPr fontId="3"/>
  </si>
  <si>
    <t>⑫
社会保険料
控除</t>
    <rPh sb="2" eb="4">
      <t>シャカイ</t>
    </rPh>
    <rPh sb="4" eb="6">
      <t>ホケン</t>
    </rPh>
    <rPh sb="6" eb="7">
      <t>リョウ</t>
    </rPh>
    <rPh sb="8" eb="10">
      <t>コウジョ</t>
    </rPh>
    <phoneticPr fontId="3"/>
  </si>
  <si>
    <t>A国民健康保険税</t>
    <rPh sb="1" eb="3">
      <t>コクミン</t>
    </rPh>
    <rPh sb="3" eb="5">
      <t>ケンコウ</t>
    </rPh>
    <rPh sb="5" eb="7">
      <t>ホケン</t>
    </rPh>
    <rPh sb="7" eb="8">
      <t>ゼイ</t>
    </rPh>
    <phoneticPr fontId="3"/>
  </si>
  <si>
    <t>B後期高齢者医療保険</t>
    <rPh sb="1" eb="3">
      <t>コウキ</t>
    </rPh>
    <rPh sb="3" eb="6">
      <t>コウレイシャ</t>
    </rPh>
    <rPh sb="6" eb="8">
      <t>イリョウ</t>
    </rPh>
    <rPh sb="8" eb="10">
      <t>ホケン</t>
    </rPh>
    <phoneticPr fontId="3"/>
  </si>
  <si>
    <t>C介護保険料</t>
    <rPh sb="1" eb="3">
      <t>カイゴ</t>
    </rPh>
    <rPh sb="3" eb="6">
      <t>ホケンリョウ</t>
    </rPh>
    <phoneticPr fontId="3"/>
  </si>
  <si>
    <t>給与</t>
    <rPh sb="0" eb="2">
      <t>キュウヨ</t>
    </rPh>
    <phoneticPr fontId="3"/>
  </si>
  <si>
    <t>給 与</t>
    <rPh sb="0" eb="1">
      <t>キュウ</t>
    </rPh>
    <rPh sb="2" eb="3">
      <t>アタエ</t>
    </rPh>
    <phoneticPr fontId="3"/>
  </si>
  <si>
    <t>カ</t>
    <phoneticPr fontId="3"/>
  </si>
  <si>
    <t>専 給</t>
    <rPh sb="0" eb="1">
      <t>セン</t>
    </rPh>
    <rPh sb="2" eb="3">
      <t>キュウ</t>
    </rPh>
    <phoneticPr fontId="3"/>
  </si>
  <si>
    <t>キ</t>
    <phoneticPr fontId="3"/>
  </si>
  <si>
    <t>雑</t>
    <rPh sb="0" eb="1">
      <t>ザツ</t>
    </rPh>
    <phoneticPr fontId="3"/>
  </si>
  <si>
    <t>公的年金等</t>
    <rPh sb="0" eb="2">
      <t>コウテキ</t>
    </rPh>
    <rPh sb="2" eb="5">
      <t>ネンキントウ</t>
    </rPh>
    <phoneticPr fontId="3"/>
  </si>
  <si>
    <t>ク</t>
    <phoneticPr fontId="3"/>
  </si>
  <si>
    <t>D国民年金保険料</t>
    <rPh sb="1" eb="3">
      <t>コクミン</t>
    </rPh>
    <rPh sb="3" eb="5">
      <t>ネンキン</t>
    </rPh>
    <rPh sb="5" eb="7">
      <t>ホケン</t>
    </rPh>
    <rPh sb="7" eb="8">
      <t>リョウ</t>
    </rPh>
    <phoneticPr fontId="3"/>
  </si>
  <si>
    <t>Eその他の社会保険料</t>
    <rPh sb="3" eb="4">
      <t>タ</t>
    </rPh>
    <rPh sb="5" eb="7">
      <t>シャカイ</t>
    </rPh>
    <rPh sb="7" eb="9">
      <t>ホケン</t>
    </rPh>
    <rPh sb="9" eb="10">
      <t>リョウ</t>
    </rPh>
    <phoneticPr fontId="3"/>
  </si>
  <si>
    <t>合計 A+B+C+D+E</t>
    <rPh sb="0" eb="2">
      <t>ゴウケイ</t>
    </rPh>
    <phoneticPr fontId="3"/>
  </si>
  <si>
    <t>その他</t>
    <rPh sb="2" eb="3">
      <t>タ</t>
    </rPh>
    <phoneticPr fontId="3"/>
  </si>
  <si>
    <t>ケ</t>
    <phoneticPr fontId="3"/>
  </si>
  <si>
    <t>源泉徴収票等の額</t>
    <rPh sb="0" eb="2">
      <t>ゲンセン</t>
    </rPh>
    <rPh sb="2" eb="4">
      <t>チョウシュウ</t>
    </rPh>
    <rPh sb="4" eb="5">
      <t>ヒョウ</t>
    </rPh>
    <rPh sb="5" eb="6">
      <t>ナド</t>
    </rPh>
    <rPh sb="7" eb="8">
      <t>ガク</t>
    </rPh>
    <phoneticPr fontId="3"/>
  </si>
  <si>
    <t>総合譲渡</t>
    <rPh sb="0" eb="2">
      <t>ソウゴウ</t>
    </rPh>
    <rPh sb="2" eb="4">
      <t>ジョウト</t>
    </rPh>
    <phoneticPr fontId="3"/>
  </si>
  <si>
    <t>短 期</t>
    <rPh sb="0" eb="1">
      <t>タン</t>
    </rPh>
    <rPh sb="2" eb="3">
      <t>キ</t>
    </rPh>
    <phoneticPr fontId="3"/>
  </si>
  <si>
    <t>コ</t>
    <phoneticPr fontId="3"/>
  </si>
  <si>
    <t>⑬
小規模企業共済等掛金控除</t>
    <rPh sb="2" eb="5">
      <t>ショウキボ</t>
    </rPh>
    <rPh sb="5" eb="7">
      <t>キギョウ</t>
    </rPh>
    <rPh sb="7" eb="10">
      <t>キョウサイトウ</t>
    </rPh>
    <rPh sb="10" eb="12">
      <t>カケキン</t>
    </rPh>
    <rPh sb="12" eb="14">
      <t>コウジョ</t>
    </rPh>
    <phoneticPr fontId="3"/>
  </si>
  <si>
    <t>A小規模企業共済掛金</t>
    <rPh sb="1" eb="4">
      <t>ショウキボ</t>
    </rPh>
    <rPh sb="4" eb="6">
      <t>キギョウ</t>
    </rPh>
    <rPh sb="6" eb="8">
      <t>キョウサイ</t>
    </rPh>
    <rPh sb="8" eb="10">
      <t>カケキン</t>
    </rPh>
    <phoneticPr fontId="3"/>
  </si>
  <si>
    <t>B心身障害者扶養共済掛金</t>
    <rPh sb="1" eb="3">
      <t>シンシン</t>
    </rPh>
    <rPh sb="3" eb="6">
      <t>ショウガイシャ</t>
    </rPh>
    <rPh sb="6" eb="8">
      <t>フヨウ</t>
    </rPh>
    <rPh sb="8" eb="10">
      <t>キョウサイ</t>
    </rPh>
    <rPh sb="10" eb="12">
      <t>カケキン</t>
    </rPh>
    <phoneticPr fontId="3"/>
  </si>
  <si>
    <t>C確定拠出年金掛金</t>
    <rPh sb="1" eb="3">
      <t>カクテイ</t>
    </rPh>
    <rPh sb="3" eb="5">
      <t>キョシュツ</t>
    </rPh>
    <rPh sb="5" eb="7">
      <t>ネンキン</t>
    </rPh>
    <rPh sb="7" eb="9">
      <t>カケキン</t>
    </rPh>
    <phoneticPr fontId="3"/>
  </si>
  <si>
    <t>合計 A+B+C</t>
    <rPh sb="0" eb="2">
      <t>ゴウケイ</t>
    </rPh>
    <phoneticPr fontId="3"/>
  </si>
  <si>
    <t>長 期</t>
    <rPh sb="0" eb="1">
      <t>チョウ</t>
    </rPh>
    <rPh sb="2" eb="3">
      <t>キ</t>
    </rPh>
    <phoneticPr fontId="3"/>
  </si>
  <si>
    <t>サ</t>
    <phoneticPr fontId="3"/>
  </si>
  <si>
    <t>一　時</t>
    <rPh sb="0" eb="1">
      <t>イチ</t>
    </rPh>
    <rPh sb="2" eb="3">
      <t>ジ</t>
    </rPh>
    <phoneticPr fontId="3"/>
  </si>
  <si>
    <t>シ</t>
    <phoneticPr fontId="3"/>
  </si>
  <si>
    <t>⑭
生命保険料
控除</t>
    <rPh sb="2" eb="4">
      <t>セイメイ</t>
    </rPh>
    <rPh sb="4" eb="6">
      <t>ホケン</t>
    </rPh>
    <rPh sb="6" eb="7">
      <t>リョウ</t>
    </rPh>
    <rPh sb="8" eb="10">
      <t>コウジョ</t>
    </rPh>
    <phoneticPr fontId="3"/>
  </si>
  <si>
    <t>契約内容</t>
    <rPh sb="0" eb="2">
      <t>ケイヤク</t>
    </rPh>
    <rPh sb="2" eb="4">
      <t>ナイヨウ</t>
    </rPh>
    <phoneticPr fontId="3"/>
  </si>
  <si>
    <t>支払った保険料</t>
    <rPh sb="0" eb="2">
      <t>シハラ</t>
    </rPh>
    <rPh sb="4" eb="7">
      <t>ホケンリョウ</t>
    </rPh>
    <phoneticPr fontId="3"/>
  </si>
  <si>
    <t>２　所 得 金 額</t>
    <rPh sb="2" eb="3">
      <t>ショ</t>
    </rPh>
    <rPh sb="4" eb="5">
      <t>トク</t>
    </rPh>
    <rPh sb="6" eb="7">
      <t>カネ</t>
    </rPh>
    <rPh sb="8" eb="9">
      <t>ガク</t>
    </rPh>
    <phoneticPr fontId="3"/>
  </si>
  <si>
    <t>①</t>
    <phoneticPr fontId="3"/>
  </si>
  <si>
    <t>新</t>
    <phoneticPr fontId="3"/>
  </si>
  <si>
    <t>平成24年1月1日以後に
締結した保険契約等</t>
    <phoneticPr fontId="3"/>
  </si>
  <si>
    <t>旧</t>
    <rPh sb="0" eb="1">
      <t>キュウ</t>
    </rPh>
    <phoneticPr fontId="3"/>
  </si>
  <si>
    <t>平成23年12月31以前に
締結した保険契約等</t>
    <rPh sb="0" eb="2">
      <t>ヘイセイ</t>
    </rPh>
    <rPh sb="4" eb="5">
      <t>ネン</t>
    </rPh>
    <rPh sb="7" eb="8">
      <t>ガツ</t>
    </rPh>
    <rPh sb="10" eb="12">
      <t>イゼン</t>
    </rPh>
    <rPh sb="14" eb="16">
      <t>テイケツ</t>
    </rPh>
    <rPh sb="18" eb="20">
      <t>ホケン</t>
    </rPh>
    <rPh sb="20" eb="22">
      <t>ケイヤク</t>
    </rPh>
    <rPh sb="22" eb="23">
      <t>トウ</t>
    </rPh>
    <phoneticPr fontId="3"/>
  </si>
  <si>
    <t>②</t>
    <phoneticPr fontId="3"/>
  </si>
  <si>
    <t>③</t>
    <phoneticPr fontId="3"/>
  </si>
  <si>
    <t>介護医療保険料</t>
    <rPh sb="0" eb="2">
      <t>カイゴ</t>
    </rPh>
    <rPh sb="2" eb="4">
      <t>イリョウ</t>
    </rPh>
    <rPh sb="4" eb="7">
      <t>ホケンリョウ</t>
    </rPh>
    <phoneticPr fontId="3"/>
  </si>
  <si>
    <t>④</t>
    <phoneticPr fontId="3"/>
  </si>
  <si>
    <t>⑮
地震保険料
控除</t>
    <phoneticPr fontId="3"/>
  </si>
  <si>
    <t>旧長期保険料</t>
    <phoneticPr fontId="3"/>
  </si>
  <si>
    <t>旧長期保険料：
平成18年12月31日までに締結した損害保険契約等で、保険等の期間が10年以上であり満期返戻金等が支払われるもの</t>
    <rPh sb="0" eb="1">
      <t>キュウ</t>
    </rPh>
    <rPh sb="1" eb="3">
      <t>チョウキ</t>
    </rPh>
    <rPh sb="3" eb="6">
      <t>ホケンリョウ</t>
    </rPh>
    <rPh sb="8" eb="10">
      <t>ヘイセイ</t>
    </rPh>
    <rPh sb="12" eb="13">
      <t>ネン</t>
    </rPh>
    <rPh sb="15" eb="16">
      <t>ガツ</t>
    </rPh>
    <rPh sb="18" eb="19">
      <t>ニチ</t>
    </rPh>
    <rPh sb="22" eb="24">
      <t>テイケツ</t>
    </rPh>
    <rPh sb="26" eb="28">
      <t>ソンガイ</t>
    </rPh>
    <rPh sb="28" eb="30">
      <t>ホケン</t>
    </rPh>
    <rPh sb="30" eb="33">
      <t>ケイヤクナド</t>
    </rPh>
    <rPh sb="35" eb="38">
      <t>ホケンナド</t>
    </rPh>
    <rPh sb="39" eb="41">
      <t>キカン</t>
    </rPh>
    <rPh sb="44" eb="47">
      <t>ネンイジョウ</t>
    </rPh>
    <rPh sb="50" eb="52">
      <t>マンキ</t>
    </rPh>
    <rPh sb="52" eb="56">
      <t>ヘンレイキンナド</t>
    </rPh>
    <rPh sb="57" eb="59">
      <t>シハラ</t>
    </rPh>
    <phoneticPr fontId="3"/>
  </si>
  <si>
    <t>⑤</t>
    <phoneticPr fontId="3"/>
  </si>
  <si>
    <t>給　与</t>
    <rPh sb="0" eb="1">
      <t>キュウ</t>
    </rPh>
    <rPh sb="2" eb="3">
      <t>アタエ</t>
    </rPh>
    <phoneticPr fontId="3"/>
  </si>
  <si>
    <t>⑥</t>
    <phoneticPr fontId="3"/>
  </si>
  <si>
    <t>⑯～⑱
　本人控除</t>
    <rPh sb="5" eb="7">
      <t>ホンニン</t>
    </rPh>
    <rPh sb="7" eb="9">
      <t>コウジョ</t>
    </rPh>
    <phoneticPr fontId="3"/>
  </si>
  <si>
    <t>合計所得500万円以下で住民票に未届の夫（妻）の記載がない者</t>
    <rPh sb="7" eb="8">
      <t>マン</t>
    </rPh>
    <rPh sb="8" eb="9">
      <t>エン</t>
    </rPh>
    <rPh sb="9" eb="11">
      <t>イカ</t>
    </rPh>
    <rPh sb="12" eb="15">
      <t>ジュウミンヒョウ</t>
    </rPh>
    <rPh sb="16" eb="18">
      <t>ミトド</t>
    </rPh>
    <rPh sb="19" eb="20">
      <t>オット</t>
    </rPh>
    <rPh sb="21" eb="22">
      <t>ツマ</t>
    </rPh>
    <rPh sb="24" eb="26">
      <t>キサイ</t>
    </rPh>
    <rPh sb="29" eb="30">
      <t>モノ</t>
    </rPh>
    <phoneticPr fontId="3"/>
  </si>
  <si>
    <t>⑦</t>
    <phoneticPr fontId="3"/>
  </si>
  <si>
    <t>総合譲渡・一時</t>
    <rPh sb="0" eb="2">
      <t>ソウゴウ</t>
    </rPh>
    <rPh sb="2" eb="4">
      <t>ジョウト</t>
    </rPh>
    <rPh sb="5" eb="7">
      <t>イチジ</t>
    </rPh>
    <phoneticPr fontId="3"/>
  </si>
  <si>
    <t>⑧</t>
    <phoneticPr fontId="3"/>
  </si>
  <si>
    <t>合　計</t>
    <rPh sb="0" eb="1">
      <t>ゴウ</t>
    </rPh>
    <rPh sb="2" eb="3">
      <t>ケイ</t>
    </rPh>
    <phoneticPr fontId="3"/>
  </si>
  <si>
    <t>⑨</t>
    <phoneticPr fontId="3"/>
  </si>
  <si>
    <t>⑰勤労学生</t>
    <phoneticPr fontId="3"/>
  </si>
  <si>
    <t>（学校名）</t>
    <rPh sb="1" eb="3">
      <t>ガッコウ</t>
    </rPh>
    <rPh sb="3" eb="4">
      <t>メイ</t>
    </rPh>
    <phoneticPr fontId="3"/>
  </si>
  <si>
    <t>４　所得から差し引かれる金額</t>
    <rPh sb="2" eb="4">
      <t>ショトク</t>
    </rPh>
    <rPh sb="6" eb="7">
      <t>サ</t>
    </rPh>
    <rPh sb="8" eb="9">
      <t>ヒ</t>
    </rPh>
    <rPh sb="12" eb="14">
      <t>キンガク</t>
    </rPh>
    <phoneticPr fontId="3"/>
  </si>
  <si>
    <t>雑損控除</t>
    <rPh sb="0" eb="2">
      <t>ザッソン</t>
    </rPh>
    <rPh sb="2" eb="4">
      <t>コウジョ</t>
    </rPh>
    <phoneticPr fontId="3"/>
  </si>
  <si>
    <t>⑩</t>
    <phoneticPr fontId="3"/>
  </si>
  <si>
    <t>医療費控除等</t>
    <rPh sb="0" eb="3">
      <t>イリョウヒ</t>
    </rPh>
    <rPh sb="3" eb="5">
      <t>コウジョ</t>
    </rPh>
    <rPh sb="5" eb="6">
      <t>トウ</t>
    </rPh>
    <phoneticPr fontId="3"/>
  </si>
  <si>
    <t>⑪</t>
    <phoneticPr fontId="3"/>
  </si>
  <si>
    <t>⑲
 配偶者(特別)
 控除・同一
 生計配偶者</t>
    <rPh sb="3" eb="6">
      <t>ハイグウシャ</t>
    </rPh>
    <rPh sb="7" eb="9">
      <t>トクベツ</t>
    </rPh>
    <rPh sb="12" eb="14">
      <t>コウジョ</t>
    </rPh>
    <rPh sb="15" eb="17">
      <t>ドウイツ</t>
    </rPh>
    <rPh sb="19" eb="21">
      <t>セイケイ</t>
    </rPh>
    <rPh sb="21" eb="24">
      <t>ハイグウシャ</t>
    </rPh>
    <phoneticPr fontId="3"/>
  </si>
  <si>
    <t>氏名</t>
    <rPh sb="0" eb="2">
      <t>シメイ</t>
    </rPh>
    <phoneticPr fontId="3"/>
  </si>
  <si>
    <t>個人番号</t>
    <rPh sb="0" eb="2">
      <t>コジン</t>
    </rPh>
    <rPh sb="2" eb="4">
      <t>バンゴウ</t>
    </rPh>
    <phoneticPr fontId="3"/>
  </si>
  <si>
    <t>社会保険料控除</t>
    <rPh sb="0" eb="2">
      <t>シャカイ</t>
    </rPh>
    <rPh sb="2" eb="4">
      <t>ホケン</t>
    </rPh>
    <rPh sb="4" eb="5">
      <t>リョウ</t>
    </rPh>
    <rPh sb="5" eb="7">
      <t>コウジョ</t>
    </rPh>
    <phoneticPr fontId="3"/>
  </si>
  <si>
    <t>⑫</t>
    <phoneticPr fontId="3"/>
  </si>
  <si>
    <t>状況</t>
    <rPh sb="0" eb="2">
      <t>ジョウキョウ</t>
    </rPh>
    <phoneticPr fontId="3"/>
  </si>
  <si>
    <t>障害の程度</t>
    <phoneticPr fontId="3"/>
  </si>
  <si>
    <t>小規模企業
共済等掛金控除</t>
    <rPh sb="0" eb="3">
      <t>ショウキボ</t>
    </rPh>
    <rPh sb="3" eb="5">
      <t>キギョウ</t>
    </rPh>
    <rPh sb="6" eb="9">
      <t>キョウサイトウ</t>
    </rPh>
    <rPh sb="9" eb="11">
      <t>カケキン</t>
    </rPh>
    <rPh sb="11" eb="13">
      <t>コウジョ</t>
    </rPh>
    <phoneticPr fontId="3"/>
  </si>
  <si>
    <t>⑬</t>
    <phoneticPr fontId="3"/>
  </si>
  <si>
    <t>生命保険料控除</t>
    <rPh sb="0" eb="2">
      <t>セイメイ</t>
    </rPh>
    <rPh sb="2" eb="4">
      <t>ホケン</t>
    </rPh>
    <rPh sb="4" eb="5">
      <t>リョウ</t>
    </rPh>
    <rPh sb="5" eb="7">
      <t>コウジョ</t>
    </rPh>
    <phoneticPr fontId="3"/>
  </si>
  <si>
    <t>⑭</t>
    <phoneticPr fontId="3"/>
  </si>
  <si>
    <t>⑳ 扶 養 親 族</t>
    <rPh sb="2" eb="3">
      <t>タモツ</t>
    </rPh>
    <rPh sb="4" eb="5">
      <t>オサム</t>
    </rPh>
    <rPh sb="6" eb="7">
      <t>オヤ</t>
    </rPh>
    <rPh sb="8" eb="9">
      <t>ゾク</t>
    </rPh>
    <phoneticPr fontId="3"/>
  </si>
  <si>
    <t>生年月日</t>
    <rPh sb="0" eb="2">
      <t>セイネン</t>
    </rPh>
    <rPh sb="2" eb="4">
      <t>ガッピ</t>
    </rPh>
    <phoneticPr fontId="3"/>
  </si>
  <si>
    <t>性別</t>
    <rPh sb="0" eb="2">
      <t>セイベツ</t>
    </rPh>
    <phoneticPr fontId="3"/>
  </si>
  <si>
    <t>障害の程度</t>
    <rPh sb="0" eb="2">
      <t>ショウガイ</t>
    </rPh>
    <rPh sb="3" eb="5">
      <t>テイド</t>
    </rPh>
    <phoneticPr fontId="3"/>
  </si>
  <si>
    <t>地震保険料控除</t>
    <rPh sb="0" eb="2">
      <t>ジシン</t>
    </rPh>
    <rPh sb="2" eb="4">
      <t>ホケン</t>
    </rPh>
    <rPh sb="4" eb="5">
      <t>リョウ</t>
    </rPh>
    <rPh sb="5" eb="7">
      <t>コウジョ</t>
    </rPh>
    <phoneticPr fontId="3"/>
  </si>
  <si>
    <t>⑮</t>
    <phoneticPr fontId="3"/>
  </si>
  <si>
    <t>個　人　番　号</t>
    <phoneticPr fontId="3"/>
  </si>
  <si>
    <t>寡婦・ひとり親控除</t>
    <rPh sb="0" eb="2">
      <t>カフ</t>
    </rPh>
    <rPh sb="6" eb="7">
      <t>オヤ</t>
    </rPh>
    <rPh sb="7" eb="9">
      <t>コウジョ</t>
    </rPh>
    <phoneticPr fontId="3"/>
  </si>
  <si>
    <t>⑯</t>
    <phoneticPr fontId="3"/>
  </si>
  <si>
    <t>勤労学生、障害者控除</t>
    <rPh sb="0" eb="2">
      <t>キンロウ</t>
    </rPh>
    <rPh sb="2" eb="4">
      <t>ガクセイ</t>
    </rPh>
    <rPh sb="5" eb="8">
      <t>ショウガイシャ</t>
    </rPh>
    <rPh sb="8" eb="10">
      <t>コウジョ</t>
    </rPh>
    <phoneticPr fontId="3"/>
  </si>
  <si>
    <t>⑰～
⑳</t>
    <phoneticPr fontId="3"/>
  </si>
  <si>
    <t>個　人　番　号</t>
    <phoneticPr fontId="3"/>
  </si>
  <si>
    <t>配偶者（特別）控除</t>
    <rPh sb="0" eb="2">
      <t>ハイグウ</t>
    </rPh>
    <rPh sb="2" eb="3">
      <t>シャ</t>
    </rPh>
    <rPh sb="4" eb="6">
      <t>トクベツ</t>
    </rPh>
    <rPh sb="7" eb="9">
      <t>コウジョ</t>
    </rPh>
    <phoneticPr fontId="3"/>
  </si>
  <si>
    <t>⑲</t>
    <phoneticPr fontId="3"/>
  </si>
  <si>
    <t>扶養控除</t>
    <rPh sb="0" eb="2">
      <t>フヨウ</t>
    </rPh>
    <rPh sb="2" eb="4">
      <t>コウジョ</t>
    </rPh>
    <phoneticPr fontId="3"/>
  </si>
  <si>
    <t>⑳</t>
    <phoneticPr fontId="3"/>
  </si>
  <si>
    <t>基礎控除</t>
    <rPh sb="0" eb="2">
      <t>キソ</t>
    </rPh>
    <rPh sb="2" eb="4">
      <t>コウジョ</t>
    </rPh>
    <phoneticPr fontId="3"/>
  </si>
  <si>
    <t>㉑</t>
    <phoneticPr fontId="3"/>
  </si>
  <si>
    <t>㉒</t>
    <phoneticPr fontId="3"/>
  </si>
  <si>
    <t>個　人　番　号</t>
    <phoneticPr fontId="3"/>
  </si>
  <si>
    <t>　6　給与所得及び公的年金等に係る所得以外の
　　住民税の納税方法</t>
    <rPh sb="3" eb="5">
      <t>キュウヨ</t>
    </rPh>
    <rPh sb="5" eb="7">
      <t>ショトク</t>
    </rPh>
    <rPh sb="7" eb="8">
      <t>オヨ</t>
    </rPh>
    <rPh sb="9" eb="11">
      <t>コウテキ</t>
    </rPh>
    <rPh sb="11" eb="13">
      <t>ネンキン</t>
    </rPh>
    <rPh sb="13" eb="14">
      <t>トウ</t>
    </rPh>
    <rPh sb="15" eb="16">
      <t>カカ</t>
    </rPh>
    <rPh sb="17" eb="19">
      <t>ショトク</t>
    </rPh>
    <rPh sb="19" eb="21">
      <t>イガイ</t>
    </rPh>
    <rPh sb="25" eb="28">
      <t>ジュウミンゼイ</t>
    </rPh>
    <rPh sb="29" eb="31">
      <t>ノウゼイ</t>
    </rPh>
    <rPh sb="31" eb="33">
      <t>ホウホウ</t>
    </rPh>
    <phoneticPr fontId="3"/>
  </si>
  <si>
    <t>給与から差し引き（特別徴収）</t>
    <rPh sb="0" eb="2">
      <t>キュウヨ</t>
    </rPh>
    <rPh sb="4" eb="5">
      <t>サ</t>
    </rPh>
    <rPh sb="6" eb="7">
      <t>ヒ</t>
    </rPh>
    <rPh sb="9" eb="11">
      <t>トクベツ</t>
    </rPh>
    <rPh sb="11" eb="13">
      <t>チョウシュウ</t>
    </rPh>
    <phoneticPr fontId="3"/>
  </si>
  <si>
    <t>自分で納付（普通徴収）</t>
    <rPh sb="0" eb="2">
      <t>ジブン</t>
    </rPh>
    <rPh sb="3" eb="5">
      <t>ノウフ</t>
    </rPh>
    <rPh sb="6" eb="8">
      <t>フツウ</t>
    </rPh>
    <rPh sb="8" eb="10">
      <t>チョウシュウ</t>
    </rPh>
    <phoneticPr fontId="3"/>
  </si>
  <si>
    <t>5　別居の扶養親族等に関する事項</t>
    <rPh sb="2" eb="4">
      <t>ベッキョ</t>
    </rPh>
    <rPh sb="5" eb="7">
      <t>フヨウ</t>
    </rPh>
    <rPh sb="7" eb="10">
      <t>シンゾクトウ</t>
    </rPh>
    <rPh sb="11" eb="12">
      <t>カン</t>
    </rPh>
    <rPh sb="14" eb="16">
      <t>ジコウ</t>
    </rPh>
    <phoneticPr fontId="3"/>
  </si>
  <si>
    <t>別居扶養親族</t>
    <rPh sb="0" eb="2">
      <t>ベッキョ</t>
    </rPh>
    <rPh sb="2" eb="4">
      <t>フヨウ</t>
    </rPh>
    <rPh sb="4" eb="6">
      <t>シンゾク</t>
    </rPh>
    <phoneticPr fontId="3"/>
  </si>
  <si>
    <t>　　申告書の受け取り方法</t>
    <phoneticPr fontId="3"/>
  </si>
  <si>
    <t>　　□窓口　　□郵送</t>
    <rPh sb="3" eb="4">
      <t>マド</t>
    </rPh>
    <rPh sb="4" eb="5">
      <t>クチ</t>
    </rPh>
    <rPh sb="8" eb="10">
      <t>ユウソウ</t>
    </rPh>
    <phoneticPr fontId="3"/>
  </si>
  <si>
    <t>7．給与所得の内訳</t>
    <rPh sb="2" eb="4">
      <t>キュウヨ</t>
    </rPh>
    <rPh sb="4" eb="6">
      <t>ショトク</t>
    </rPh>
    <rPh sb="7" eb="9">
      <t>ウチワケ</t>
    </rPh>
    <phoneticPr fontId="3"/>
  </si>
  <si>
    <t>日給などの給与収入のある人で、源泉徴収票のない人は記入して下さい。</t>
    <rPh sb="0" eb="2">
      <t>ニッキュウ</t>
    </rPh>
    <rPh sb="5" eb="7">
      <t>キュウヨ</t>
    </rPh>
    <rPh sb="7" eb="9">
      <t>シュウニュウ</t>
    </rPh>
    <rPh sb="12" eb="13">
      <t>ヒト</t>
    </rPh>
    <rPh sb="15" eb="17">
      <t>ゲンセン</t>
    </rPh>
    <rPh sb="17" eb="19">
      <t>チョウシュウ</t>
    </rPh>
    <rPh sb="19" eb="20">
      <t>ヒョウ</t>
    </rPh>
    <rPh sb="23" eb="24">
      <t>ヒト</t>
    </rPh>
    <rPh sb="25" eb="27">
      <t>キニュウ</t>
    </rPh>
    <rPh sb="29" eb="30">
      <t>クダ</t>
    </rPh>
    <phoneticPr fontId="3"/>
  </si>
  <si>
    <t>月</t>
    <rPh sb="0" eb="1">
      <t>ツキ</t>
    </rPh>
    <phoneticPr fontId="3"/>
  </si>
  <si>
    <t>日　給</t>
    <rPh sb="0" eb="1">
      <t>ヒ</t>
    </rPh>
    <rPh sb="2" eb="3">
      <t>キュウ</t>
    </rPh>
    <phoneticPr fontId="3"/>
  </si>
  <si>
    <t>勤務
日数</t>
    <rPh sb="0" eb="2">
      <t>キンム</t>
    </rPh>
    <rPh sb="3" eb="5">
      <t>ニッスウ</t>
    </rPh>
    <phoneticPr fontId="3"/>
  </si>
  <si>
    <t>月　収</t>
    <rPh sb="0" eb="1">
      <t>ツキ</t>
    </rPh>
    <rPh sb="2" eb="3">
      <t>オサム</t>
    </rPh>
    <phoneticPr fontId="3"/>
  </si>
  <si>
    <t>収入金額</t>
    <rPh sb="0" eb="2">
      <t>シュウニュウ</t>
    </rPh>
    <rPh sb="2" eb="4">
      <t>キンガク</t>
    </rPh>
    <phoneticPr fontId="3"/>
  </si>
  <si>
    <t>必要経費</t>
    <rPh sb="0" eb="2">
      <t>ヒツヨウ</t>
    </rPh>
    <rPh sb="2" eb="4">
      <t>ケイヒ</t>
    </rPh>
    <phoneticPr fontId="3"/>
  </si>
  <si>
    <t>賞 与 等</t>
    <rPh sb="0" eb="1">
      <t>ショウ</t>
    </rPh>
    <rPh sb="2" eb="3">
      <t>アタエ</t>
    </rPh>
    <rPh sb="4" eb="5">
      <t>トウ</t>
    </rPh>
    <phoneticPr fontId="3"/>
  </si>
  <si>
    <t>合　　　計</t>
    <rPh sb="0" eb="1">
      <t>ゴウ</t>
    </rPh>
    <rPh sb="4" eb="5">
      <t>ケイ</t>
    </rPh>
    <phoneticPr fontId="3"/>
  </si>
  <si>
    <t>社会保険料</t>
    <rPh sb="0" eb="2">
      <t>シャカイ</t>
    </rPh>
    <rPh sb="2" eb="4">
      <t>ホケン</t>
    </rPh>
    <rPh sb="4" eb="5">
      <t>リョウ</t>
    </rPh>
    <phoneticPr fontId="3"/>
  </si>
  <si>
    <t>勤務先所在地</t>
    <rPh sb="0" eb="3">
      <t>キンムサキ</t>
    </rPh>
    <rPh sb="3" eb="6">
      <t>ショザイチ</t>
    </rPh>
    <phoneticPr fontId="3"/>
  </si>
  <si>
    <t>勤務先名</t>
    <rPh sb="0" eb="3">
      <t>キンムサキ</t>
    </rPh>
    <rPh sb="3" eb="4">
      <t>メイ</t>
    </rPh>
    <phoneticPr fontId="3"/>
  </si>
  <si>
    <t>電話番号</t>
    <rPh sb="0" eb="2">
      <t>デンワ</t>
    </rPh>
    <rPh sb="2" eb="4">
      <t>バンゴウ</t>
    </rPh>
    <phoneticPr fontId="3"/>
  </si>
  <si>
    <t>住所</t>
    <rPh sb="0" eb="2">
      <t>ジュウショ</t>
    </rPh>
    <phoneticPr fontId="3"/>
  </si>
  <si>
    <t>特例適用条文等　：</t>
    <rPh sb="0" eb="2">
      <t>トクレイ</t>
    </rPh>
    <rPh sb="2" eb="4">
      <t>テキヨウ</t>
    </rPh>
    <rPh sb="4" eb="6">
      <t>ジョウブン</t>
    </rPh>
    <rPh sb="6" eb="7">
      <t>ナド</t>
    </rPh>
    <phoneticPr fontId="3"/>
  </si>
  <si>
    <t>10．雑所得（公的年金等以外）に関する事項</t>
    <rPh sb="3" eb="6">
      <t>ザツショトク</t>
    </rPh>
    <rPh sb="7" eb="9">
      <t>コウテキ</t>
    </rPh>
    <rPh sb="9" eb="11">
      <t>ネンキン</t>
    </rPh>
    <rPh sb="11" eb="12">
      <t>トウ</t>
    </rPh>
    <rPh sb="12" eb="14">
      <t>イガイ</t>
    </rPh>
    <rPh sb="16" eb="17">
      <t>カン</t>
    </rPh>
    <rPh sb="19" eb="21">
      <t>ジコウ</t>
    </rPh>
    <phoneticPr fontId="3"/>
  </si>
  <si>
    <t>種目</t>
    <rPh sb="0" eb="2">
      <t>シュモク</t>
    </rPh>
    <phoneticPr fontId="3"/>
  </si>
  <si>
    <t>所得の生ずる場所</t>
    <rPh sb="0" eb="2">
      <t>ショトク</t>
    </rPh>
    <rPh sb="3" eb="4">
      <t>ショウ</t>
    </rPh>
    <rPh sb="6" eb="8">
      <t>バショ</t>
    </rPh>
    <phoneticPr fontId="3"/>
  </si>
  <si>
    <t>15．所得金額調整控除に関する事項</t>
    <rPh sb="3" eb="5">
      <t>ショトク</t>
    </rPh>
    <rPh sb="5" eb="7">
      <t>キンガク</t>
    </rPh>
    <rPh sb="7" eb="9">
      <t>チョウセイ</t>
    </rPh>
    <rPh sb="9" eb="11">
      <t>コウジョ</t>
    </rPh>
    <rPh sb="12" eb="13">
      <t>カン</t>
    </rPh>
    <rPh sb="15" eb="17">
      <t>ジコウ</t>
    </rPh>
    <phoneticPr fontId="3"/>
  </si>
  <si>
    <t>特別障害者に該当する場合</t>
    <rPh sb="0" eb="2">
      <t>トクベツ</t>
    </rPh>
    <rPh sb="2" eb="5">
      <t>ショウガイシャ</t>
    </rPh>
    <rPh sb="6" eb="8">
      <t>ガイトウ</t>
    </rPh>
    <rPh sb="10" eb="12">
      <t>バアイ</t>
    </rPh>
    <phoneticPr fontId="3"/>
  </si>
  <si>
    <t>別居の場合の住所</t>
    <rPh sb="0" eb="2">
      <t>ベッキョ</t>
    </rPh>
    <rPh sb="3" eb="5">
      <t>バアイ</t>
    </rPh>
    <rPh sb="6" eb="8">
      <t>ジュウショ</t>
    </rPh>
    <phoneticPr fontId="3"/>
  </si>
  <si>
    <t>級</t>
    <rPh sb="0" eb="1">
      <t>キュウ</t>
    </rPh>
    <phoneticPr fontId="3"/>
  </si>
  <si>
    <t>度</t>
    <rPh sb="0" eb="1">
      <t>ド</t>
    </rPh>
    <phoneticPr fontId="3"/>
  </si>
  <si>
    <t>16．収入がなかった方の記入欄（前年中に収入がなかった方は、下記にご記入のうえ提出して下さい。）</t>
    <rPh sb="3" eb="5">
      <t>シュウニュウ</t>
    </rPh>
    <rPh sb="10" eb="11">
      <t>カタ</t>
    </rPh>
    <rPh sb="12" eb="14">
      <t>キニュウ</t>
    </rPh>
    <rPh sb="14" eb="15">
      <t>ラン</t>
    </rPh>
    <rPh sb="16" eb="19">
      <t>ゼンネンチュウ</t>
    </rPh>
    <rPh sb="20" eb="22">
      <t>シュウニュウ</t>
    </rPh>
    <rPh sb="27" eb="28">
      <t>カタ</t>
    </rPh>
    <rPh sb="30" eb="32">
      <t>カキ</t>
    </rPh>
    <rPh sb="34" eb="36">
      <t>キニュウ</t>
    </rPh>
    <rPh sb="39" eb="41">
      <t>テイシュツ</t>
    </rPh>
    <rPh sb="43" eb="44">
      <t>クダ</t>
    </rPh>
    <phoneticPr fontId="3"/>
  </si>
  <si>
    <t>1．下記の人から 扶養 ・ 援助 を受けていた。</t>
    <rPh sb="2" eb="4">
      <t>カキ</t>
    </rPh>
    <rPh sb="5" eb="6">
      <t>ヒト</t>
    </rPh>
    <rPh sb="9" eb="11">
      <t>フヨウ</t>
    </rPh>
    <rPh sb="14" eb="16">
      <t>エンジョ</t>
    </rPh>
    <rPh sb="18" eb="19">
      <t>ウ</t>
    </rPh>
    <phoneticPr fontId="3"/>
  </si>
  <si>
    <t>2．生活状況等を記入して下さい。</t>
    <rPh sb="2" eb="4">
      <t>セイカツ</t>
    </rPh>
    <rPh sb="4" eb="7">
      <t>ジョウキョウナド</t>
    </rPh>
    <rPh sb="8" eb="10">
      <t>キニュウ</t>
    </rPh>
    <rPh sb="12" eb="13">
      <t>クダ</t>
    </rPh>
    <phoneticPr fontId="3"/>
  </si>
  <si>
    <t>あなたとの
続柄</t>
    <rPh sb="6" eb="8">
      <t>ゾクガラ</t>
    </rPh>
    <phoneticPr fontId="3"/>
  </si>
  <si>
    <t>円</t>
    <rPh sb="0" eb="1">
      <t>エン</t>
    </rPh>
    <phoneticPr fontId="2"/>
  </si>
  <si>
    <t>扶養親族</t>
    <phoneticPr fontId="3"/>
  </si>
  <si>
    <t>その他（</t>
    <rPh sb="2" eb="3">
      <t>タ</t>
    </rPh>
    <phoneticPr fontId="2"/>
  </si>
  <si>
    <t>）</t>
    <phoneticPr fontId="2"/>
  </si>
  <si>
    <t>同一生計配偶者（控除対象配偶者を除く）</t>
    <phoneticPr fontId="2"/>
  </si>
  <si>
    <t>受　付
(入力)</t>
    <rPh sb="0" eb="1">
      <t>ウケ</t>
    </rPh>
    <rPh sb="2" eb="3">
      <t>フ</t>
    </rPh>
    <rPh sb="5" eb="7">
      <t>ニュウリョク</t>
    </rPh>
    <phoneticPr fontId="2"/>
  </si>
  <si>
    <t>身　分
確　認</t>
    <rPh sb="0" eb="1">
      <t>ミ</t>
    </rPh>
    <rPh sb="2" eb="3">
      <t>ブン</t>
    </rPh>
    <rPh sb="4" eb="5">
      <t>カク</t>
    </rPh>
    <rPh sb="6" eb="7">
      <t>ニン</t>
    </rPh>
    <phoneticPr fontId="2"/>
  </si>
  <si>
    <t>個　人
番　号</t>
    <rPh sb="0" eb="1">
      <t>コ</t>
    </rPh>
    <rPh sb="2" eb="3">
      <t>ヒト</t>
    </rPh>
    <rPh sb="4" eb="5">
      <t>バン</t>
    </rPh>
    <rPh sb="6" eb="7">
      <t>ゴウ</t>
    </rPh>
    <phoneticPr fontId="2"/>
  </si>
  <si>
    <t>一般生命保険料</t>
    <rPh sb="0" eb="2">
      <t>イッパン</t>
    </rPh>
    <rPh sb="2" eb="3">
      <t>ナマ</t>
    </rPh>
    <rPh sb="3" eb="4">
      <t>イノチ</t>
    </rPh>
    <rPh sb="4" eb="5">
      <t>タモツ</t>
    </rPh>
    <rPh sb="5" eb="6">
      <t>ケン</t>
    </rPh>
    <rPh sb="6" eb="7">
      <t>リョウ</t>
    </rPh>
    <phoneticPr fontId="3"/>
  </si>
  <si>
    <t>個人年金保険料</t>
    <rPh sb="0" eb="2">
      <t>コジン</t>
    </rPh>
    <rPh sb="2" eb="4">
      <t>ネンキン</t>
    </rPh>
    <rPh sb="4" eb="7">
      <t>ホケンリョウ</t>
    </rPh>
    <phoneticPr fontId="3"/>
  </si>
  <si>
    <t>⑯
   寡婦・
　 ひとり親</t>
    <rPh sb="5" eb="7">
      <t>カフ</t>
    </rPh>
    <rPh sb="14" eb="15">
      <t>オヤ</t>
    </rPh>
    <phoneticPr fontId="3"/>
  </si>
  <si>
    <t>合計所得75万円以下でそのうち給与所得以外の所得が10万円以下</t>
    <phoneticPr fontId="3"/>
  </si>
  <si>
    <t>所得金額（給与・年金・他）</t>
    <rPh sb="0" eb="2">
      <t>ショトク</t>
    </rPh>
    <phoneticPr fontId="3"/>
  </si>
  <si>
    <t>令和       年       月       日提出</t>
    <rPh sb="0" eb="2">
      <t>レイワ</t>
    </rPh>
    <phoneticPr fontId="3"/>
  </si>
  <si>
    <t>円</t>
    <rPh sb="0" eb="1">
      <t>エン</t>
    </rPh>
    <phoneticPr fontId="2"/>
  </si>
  <si>
    <t>セルフメディケーション
 A-B-１万２千円   ※限度額８万８千円</t>
    <phoneticPr fontId="16"/>
  </si>
  <si>
    <t>地震保険料</t>
    <phoneticPr fontId="3"/>
  </si>
  <si>
    <t>―</t>
    <phoneticPr fontId="2"/>
  </si>
  <si>
    <t>円</t>
    <rPh sb="0" eb="1">
      <t>エン</t>
    </rPh>
    <phoneticPr fontId="2"/>
  </si>
  <si>
    <t>㊞</t>
    <phoneticPr fontId="2"/>
  </si>
  <si>
    <t>措法27条適用</t>
    <phoneticPr fontId="2"/>
  </si>
  <si>
    <t>Ⅰ　所得関係</t>
    <rPh sb="2" eb="4">
      <t>ショトク</t>
    </rPh>
    <rPh sb="4" eb="6">
      <t>カンケイ</t>
    </rPh>
    <phoneticPr fontId="2"/>
  </si>
  <si>
    <t>給与</t>
    <rPh sb="0" eb="2">
      <t>キュウヨ</t>
    </rPh>
    <phoneticPr fontId="2"/>
  </si>
  <si>
    <t>住所</t>
    <rPh sb="0" eb="2">
      <t>ジュウショ</t>
    </rPh>
    <phoneticPr fontId="2"/>
  </si>
  <si>
    <t>フリガナ</t>
    <phoneticPr fontId="2"/>
  </si>
  <si>
    <t>氏名</t>
    <rPh sb="0" eb="2">
      <t>シメイ</t>
    </rPh>
    <phoneticPr fontId="2"/>
  </si>
  <si>
    <t>年</t>
    <rPh sb="0" eb="1">
      <t>ネン</t>
    </rPh>
    <phoneticPr fontId="2"/>
  </si>
  <si>
    <t>月</t>
    <rPh sb="0" eb="1">
      <t>ツキ</t>
    </rPh>
    <phoneticPr fontId="2"/>
  </si>
  <si>
    <t>日</t>
    <rPh sb="0" eb="1">
      <t>ヒ</t>
    </rPh>
    <phoneticPr fontId="2"/>
  </si>
  <si>
    <t>生年月日（西暦）</t>
    <rPh sb="0" eb="2">
      <t>セイネン</t>
    </rPh>
    <rPh sb="2" eb="4">
      <t>ガッピ</t>
    </rPh>
    <rPh sb="5" eb="7">
      <t>セイレキ</t>
    </rPh>
    <phoneticPr fontId="2"/>
  </si>
  <si>
    <t>個人番号（マイナンバー）</t>
    <rPh sb="0" eb="2">
      <t>コジン</t>
    </rPh>
    <rPh sb="2" eb="4">
      <t>バンゴウ</t>
    </rPh>
    <phoneticPr fontId="2"/>
  </si>
  <si>
    <t>‐</t>
    <phoneticPr fontId="2"/>
  </si>
  <si>
    <t>代理人住所</t>
    <rPh sb="0" eb="3">
      <t>ダイリニン</t>
    </rPh>
    <rPh sb="3" eb="5">
      <t>ジュウショ</t>
    </rPh>
    <phoneticPr fontId="2"/>
  </si>
  <si>
    <t>代理人氏名</t>
    <rPh sb="0" eb="3">
      <t>ダイリニン</t>
    </rPh>
    <rPh sb="3" eb="5">
      <t>シメイ</t>
    </rPh>
    <phoneticPr fontId="2"/>
  </si>
  <si>
    <t>‐</t>
    <phoneticPr fontId="2"/>
  </si>
  <si>
    <t>続柄</t>
    <rPh sb="0" eb="2">
      <t>ゾクガラ</t>
    </rPh>
    <phoneticPr fontId="2"/>
  </si>
  <si>
    <t>公的年金</t>
    <rPh sb="0" eb="2">
      <t>コウテキ</t>
    </rPh>
    <rPh sb="2" eb="4">
      <t>ネンキン</t>
    </rPh>
    <phoneticPr fontId="2"/>
  </si>
  <si>
    <t>円</t>
    <rPh sb="0" eb="1">
      <t>エン</t>
    </rPh>
    <phoneticPr fontId="2"/>
  </si>
  <si>
    <t>電話番号</t>
    <rPh sb="0" eb="2">
      <t>デンワ</t>
    </rPh>
    <rPh sb="2" eb="4">
      <t>バンゴウ</t>
    </rPh>
    <phoneticPr fontId="2"/>
  </si>
  <si>
    <t>本・代</t>
    <rPh sb="0" eb="1">
      <t>ホン</t>
    </rPh>
    <rPh sb="2" eb="3">
      <t>ダイ</t>
    </rPh>
    <phoneticPr fontId="2"/>
  </si>
  <si>
    <t>給与収入年間合計額</t>
    <rPh sb="0" eb="2">
      <t>キュウヨ</t>
    </rPh>
    <rPh sb="2" eb="4">
      <t>シュウニュウ</t>
    </rPh>
    <rPh sb="4" eb="6">
      <t>ネンカン</t>
    </rPh>
    <rPh sb="6" eb="8">
      <t>ゴウケイ</t>
    </rPh>
    <rPh sb="8" eb="9">
      <t>ガク</t>
    </rPh>
    <phoneticPr fontId="2"/>
  </si>
  <si>
    <t>月</t>
    <rPh sb="0" eb="1">
      <t>ツキ</t>
    </rPh>
    <phoneticPr fontId="2"/>
  </si>
  <si>
    <t>勤務先名</t>
    <rPh sb="0" eb="3">
      <t>キンムサキ</t>
    </rPh>
    <rPh sb="3" eb="4">
      <t>メイ</t>
    </rPh>
    <phoneticPr fontId="2"/>
  </si>
  <si>
    <t>勤務先所在地</t>
    <rPh sb="0" eb="3">
      <t>キンムサキ</t>
    </rPh>
    <rPh sb="3" eb="6">
      <t>ショザイチ</t>
    </rPh>
    <phoneticPr fontId="2"/>
  </si>
  <si>
    <t>勤務先電話番号</t>
    <rPh sb="0" eb="3">
      <t>キンムサキ</t>
    </rPh>
    <rPh sb="3" eb="5">
      <t>デンワ</t>
    </rPh>
    <rPh sb="5" eb="7">
      <t>バンゴウ</t>
    </rPh>
    <phoneticPr fontId="2"/>
  </si>
  <si>
    <t>賞与等</t>
    <rPh sb="0" eb="2">
      <t>ショウヨ</t>
    </rPh>
    <rPh sb="2" eb="3">
      <t>トウ</t>
    </rPh>
    <phoneticPr fontId="2"/>
  </si>
  <si>
    <t>合計</t>
    <rPh sb="0" eb="2">
      <t>ゴウケイ</t>
    </rPh>
    <phoneticPr fontId="2"/>
  </si>
  <si>
    <t>社会保険料</t>
    <rPh sb="0" eb="2">
      <t>シャカイ</t>
    </rPh>
    <rPh sb="2" eb="5">
      <t>ホケンリョウ</t>
    </rPh>
    <phoneticPr fontId="2"/>
  </si>
  <si>
    <t>日給</t>
    <rPh sb="0" eb="2">
      <t>ニッキュウ</t>
    </rPh>
    <phoneticPr fontId="2"/>
  </si>
  <si>
    <t>月収</t>
    <rPh sb="0" eb="2">
      <t>ゲッシュウ</t>
    </rPh>
    <phoneticPr fontId="2"/>
  </si>
  <si>
    <t>円</t>
    <rPh sb="0" eb="1">
      <t>エン</t>
    </rPh>
    <phoneticPr fontId="2"/>
  </si>
  <si>
    <t>日数</t>
    <rPh sb="0" eb="2">
      <t>ニッスウ</t>
    </rPh>
    <phoneticPr fontId="2"/>
  </si>
  <si>
    <t>給与から天引きされた社会保険料</t>
    <rPh sb="0" eb="2">
      <t>キュウヨ</t>
    </rPh>
    <rPh sb="4" eb="6">
      <t>テンビ</t>
    </rPh>
    <rPh sb="10" eb="12">
      <t>シャカイ</t>
    </rPh>
    <rPh sb="12" eb="15">
      <t>ホケンリョウ</t>
    </rPh>
    <phoneticPr fontId="2"/>
  </si>
  <si>
    <t>1.給与所得の内訳</t>
    <rPh sb="2" eb="4">
      <t>キュウヨ</t>
    </rPh>
    <rPh sb="4" eb="6">
      <t>ショトク</t>
    </rPh>
    <rPh sb="7" eb="9">
      <t>ウチワケ</t>
    </rPh>
    <phoneticPr fontId="2"/>
  </si>
  <si>
    <t>2.公的年金等所得の内訳</t>
    <rPh sb="2" eb="4">
      <t>コウテキ</t>
    </rPh>
    <rPh sb="4" eb="6">
      <t>ネンキン</t>
    </rPh>
    <rPh sb="6" eb="7">
      <t>トウ</t>
    </rPh>
    <rPh sb="7" eb="9">
      <t>ショトク</t>
    </rPh>
    <rPh sb="10" eb="12">
      <t>ウチワケ</t>
    </rPh>
    <phoneticPr fontId="2"/>
  </si>
  <si>
    <t>支払者名称</t>
    <rPh sb="0" eb="2">
      <t>シハライ</t>
    </rPh>
    <rPh sb="2" eb="3">
      <t>シャ</t>
    </rPh>
    <rPh sb="3" eb="5">
      <t>メイショウ</t>
    </rPh>
    <phoneticPr fontId="2"/>
  </si>
  <si>
    <t>支払金額</t>
    <rPh sb="0" eb="2">
      <t>シハライ</t>
    </rPh>
    <rPh sb="2" eb="4">
      <t>キンガク</t>
    </rPh>
    <phoneticPr fontId="2"/>
  </si>
  <si>
    <t>社会保険料の額</t>
    <rPh sb="0" eb="2">
      <t>シャカイ</t>
    </rPh>
    <rPh sb="2" eb="5">
      <t>ホケンリョウ</t>
    </rPh>
    <rPh sb="6" eb="7">
      <t>ガク</t>
    </rPh>
    <phoneticPr fontId="2"/>
  </si>
  <si>
    <t>1つ目</t>
    <rPh sb="2" eb="3">
      <t>メ</t>
    </rPh>
    <phoneticPr fontId="2"/>
  </si>
  <si>
    <t>２つ目</t>
    <rPh sb="0" eb="3">
      <t>フタツメ</t>
    </rPh>
    <phoneticPr fontId="2"/>
  </si>
  <si>
    <t>3つ目</t>
    <rPh sb="2" eb="3">
      <t>メ</t>
    </rPh>
    <phoneticPr fontId="2"/>
  </si>
  <si>
    <t>年金から天引きされた社会保険料</t>
    <rPh sb="0" eb="2">
      <t>ネンキン</t>
    </rPh>
    <rPh sb="4" eb="6">
      <t>テンビ</t>
    </rPh>
    <rPh sb="10" eb="12">
      <t>シャカイ</t>
    </rPh>
    <rPh sb="12" eb="15">
      <t>ホケンリョウ</t>
    </rPh>
    <phoneticPr fontId="2"/>
  </si>
  <si>
    <t>D4~D13までの最大値をD14に</t>
    <rPh sb="9" eb="12">
      <t>サイダイチ</t>
    </rPh>
    <phoneticPr fontId="2"/>
  </si>
  <si>
    <t>3.雑所得（公的年金等以外）の内訳</t>
    <rPh sb="2" eb="5">
      <t>ザツショトク</t>
    </rPh>
    <rPh sb="6" eb="8">
      <t>コウテキ</t>
    </rPh>
    <rPh sb="8" eb="10">
      <t>ネンキン</t>
    </rPh>
    <rPh sb="10" eb="11">
      <t>トウ</t>
    </rPh>
    <rPh sb="11" eb="13">
      <t>イガイ</t>
    </rPh>
    <rPh sb="15" eb="17">
      <t>ウチワケ</t>
    </rPh>
    <phoneticPr fontId="2"/>
  </si>
  <si>
    <t>種目</t>
    <rPh sb="0" eb="2">
      <t>シュモク</t>
    </rPh>
    <phoneticPr fontId="2"/>
  </si>
  <si>
    <t>必要経費</t>
    <rPh sb="0" eb="2">
      <t>ヒツヨウ</t>
    </rPh>
    <rPh sb="2" eb="4">
      <t>ケイヒ</t>
    </rPh>
    <phoneticPr fontId="2"/>
  </si>
  <si>
    <t>　</t>
  </si>
  <si>
    <t>収入金額</t>
    <rPh sb="0" eb="3">
      <t>シュウニュウキン</t>
    </rPh>
    <rPh sb="3" eb="4">
      <t>ガク</t>
    </rPh>
    <phoneticPr fontId="2"/>
  </si>
  <si>
    <t>所得の生ずる場所（名称）</t>
    <rPh sb="0" eb="2">
      <t>ショトク</t>
    </rPh>
    <rPh sb="3" eb="4">
      <t>ショウ</t>
    </rPh>
    <rPh sb="6" eb="8">
      <t>バショ</t>
    </rPh>
    <rPh sb="9" eb="11">
      <t>メイショウ</t>
    </rPh>
    <phoneticPr fontId="2"/>
  </si>
  <si>
    <t>円</t>
    <rPh sb="0" eb="1">
      <t>エン</t>
    </rPh>
    <phoneticPr fontId="2"/>
  </si>
  <si>
    <t>住所</t>
    <rPh sb="0" eb="2">
      <t>ジュウショ</t>
    </rPh>
    <phoneticPr fontId="2"/>
  </si>
  <si>
    <t>氏名</t>
    <rPh sb="0" eb="2">
      <t>シメイ</t>
    </rPh>
    <phoneticPr fontId="2"/>
  </si>
  <si>
    <t>続柄</t>
    <rPh sb="0" eb="2">
      <t>ゾクガラ</t>
    </rPh>
    <phoneticPr fontId="2"/>
  </si>
  <si>
    <t>1.下記の人から扶養、援助を受けていた。</t>
    <rPh sb="2" eb="4">
      <t>カキ</t>
    </rPh>
    <rPh sb="5" eb="6">
      <t>ヒト</t>
    </rPh>
    <rPh sb="8" eb="10">
      <t>フヨウ</t>
    </rPh>
    <rPh sb="11" eb="13">
      <t>エンジョ</t>
    </rPh>
    <rPh sb="14" eb="15">
      <t>ウ</t>
    </rPh>
    <phoneticPr fontId="2"/>
  </si>
  <si>
    <t>2.生活状況等を記入してください。</t>
    <rPh sb="2" eb="4">
      <t>セイカツ</t>
    </rPh>
    <rPh sb="4" eb="6">
      <t>ジョウキョウ</t>
    </rPh>
    <rPh sb="6" eb="7">
      <t>トウ</t>
    </rPh>
    <rPh sb="8" eb="10">
      <t>キニュウ</t>
    </rPh>
    <phoneticPr fontId="2"/>
  </si>
  <si>
    <t>年</t>
    <rPh sb="0" eb="1">
      <t>ネン</t>
    </rPh>
    <phoneticPr fontId="2"/>
  </si>
  <si>
    <t>月</t>
    <rPh sb="0" eb="1">
      <t>ツキ</t>
    </rPh>
    <phoneticPr fontId="2"/>
  </si>
  <si>
    <t>日</t>
    <rPh sb="0" eb="1">
      <t>ニチ</t>
    </rPh>
    <phoneticPr fontId="2"/>
  </si>
  <si>
    <t>から</t>
    <phoneticPr fontId="2"/>
  </si>
  <si>
    <t>月</t>
    <rPh sb="0" eb="1">
      <t>ガツ</t>
    </rPh>
    <phoneticPr fontId="2"/>
  </si>
  <si>
    <t>から</t>
    <phoneticPr fontId="2"/>
  </si>
  <si>
    <t>まで</t>
    <phoneticPr fontId="2"/>
  </si>
  <si>
    <t>（</t>
    <phoneticPr fontId="2"/>
  </si>
  <si>
    <t>・</t>
    <phoneticPr fontId="2"/>
  </si>
  <si>
    <t>）</t>
    <phoneticPr fontId="2"/>
  </si>
  <si>
    <t>3.その他</t>
    <rPh sb="4" eb="5">
      <t>タ</t>
    </rPh>
    <phoneticPr fontId="2"/>
  </si>
  <si>
    <t>保護</t>
    <rPh sb="0" eb="2">
      <t>ホゴ</t>
    </rPh>
    <phoneticPr fontId="2"/>
  </si>
  <si>
    <t>療養</t>
    <rPh sb="0" eb="2">
      <t>リョウヨウ</t>
    </rPh>
    <phoneticPr fontId="2"/>
  </si>
  <si>
    <t>通学</t>
    <rPh sb="0" eb="2">
      <t>ツウガク</t>
    </rPh>
    <phoneticPr fontId="2"/>
  </si>
  <si>
    <t>非課税</t>
    <rPh sb="0" eb="3">
      <t>ヒカゼイ</t>
    </rPh>
    <phoneticPr fontId="2"/>
  </si>
  <si>
    <t>通院</t>
    <rPh sb="0" eb="2">
      <t>ツウイン</t>
    </rPh>
    <phoneticPr fontId="2"/>
  </si>
  <si>
    <t>　</t>
    <phoneticPr fontId="2"/>
  </si>
  <si>
    <t>入院</t>
    <rPh sb="0" eb="2">
      <t>ニュウイン</t>
    </rPh>
    <phoneticPr fontId="2"/>
  </si>
  <si>
    <t>雇用</t>
    <rPh sb="0" eb="2">
      <t>コヨウ</t>
    </rPh>
    <phoneticPr fontId="2"/>
  </si>
  <si>
    <t>労災</t>
    <rPh sb="0" eb="2">
      <t>ロウサイ</t>
    </rPh>
    <phoneticPr fontId="2"/>
  </si>
  <si>
    <t>遺族</t>
    <rPh sb="0" eb="2">
      <t>イゾク</t>
    </rPh>
    <phoneticPr fontId="2"/>
  </si>
  <si>
    <t>障害</t>
    <rPh sb="0" eb="2">
      <t>ショウガイ</t>
    </rPh>
    <phoneticPr fontId="2"/>
  </si>
  <si>
    <t>(</t>
    <phoneticPr fontId="2"/>
  </si>
  <si>
    <t>)</t>
    <phoneticPr fontId="2"/>
  </si>
  <si>
    <t>）</t>
    <phoneticPr fontId="2"/>
  </si>
  <si>
    <t>)</t>
    <phoneticPr fontId="2"/>
  </si>
  <si>
    <t>3．その他　</t>
    <rPh sb="4" eb="5">
      <t>タ</t>
    </rPh>
    <phoneticPr fontId="3"/>
  </si>
  <si>
    <t>(</t>
    <phoneticPr fontId="2"/>
  </si>
  <si>
    <t>①扶養者氏名記入欄</t>
    <rPh sb="1" eb="4">
      <t>フヨウシャ</t>
    </rPh>
    <rPh sb="4" eb="6">
      <t>シメイ</t>
    </rPh>
    <rPh sb="6" eb="8">
      <t>キニュウ</t>
    </rPh>
    <rPh sb="8" eb="9">
      <t>ラン</t>
    </rPh>
    <phoneticPr fontId="2"/>
  </si>
  <si>
    <t>氏名</t>
    <rPh sb="0" eb="2">
      <t>シメイ</t>
    </rPh>
    <phoneticPr fontId="2"/>
  </si>
  <si>
    <t>状況</t>
    <rPh sb="0" eb="2">
      <t>ジョウキョウ</t>
    </rPh>
    <phoneticPr fontId="2"/>
  </si>
  <si>
    <t>級</t>
    <rPh sb="0" eb="1">
      <t>キュウ</t>
    </rPh>
    <phoneticPr fontId="2"/>
  </si>
  <si>
    <t>個人
番号</t>
    <rPh sb="0" eb="2">
      <t>コジン</t>
    </rPh>
    <rPh sb="3" eb="5">
      <t>バンゴウ</t>
    </rPh>
    <phoneticPr fontId="2"/>
  </si>
  <si>
    <t>生年
月日</t>
    <rPh sb="0" eb="2">
      <t>セイネン</t>
    </rPh>
    <rPh sb="3" eb="5">
      <t>ガッピ</t>
    </rPh>
    <phoneticPr fontId="2"/>
  </si>
  <si>
    <t>所得
金額</t>
    <rPh sb="0" eb="2">
      <t>ショトク</t>
    </rPh>
    <rPh sb="3" eb="5">
      <t>キンガク</t>
    </rPh>
    <phoneticPr fontId="2"/>
  </si>
  <si>
    <t>円</t>
    <rPh sb="0" eb="1">
      <t>エン</t>
    </rPh>
    <phoneticPr fontId="2"/>
  </si>
  <si>
    <t>障害
程度</t>
    <rPh sb="0" eb="2">
      <t>ショウガイ</t>
    </rPh>
    <rPh sb="3" eb="5">
      <t>テイド</t>
    </rPh>
    <phoneticPr fontId="2"/>
  </si>
  <si>
    <t>区分</t>
    <rPh sb="0" eb="2">
      <t>クブン</t>
    </rPh>
    <phoneticPr fontId="2"/>
  </si>
  <si>
    <t>・配偶者(特別)控除/同一生計配偶者</t>
    <rPh sb="1" eb="4">
      <t>ハイグウシャ</t>
    </rPh>
    <rPh sb="5" eb="7">
      <t>トクベツ</t>
    </rPh>
    <rPh sb="8" eb="10">
      <t>コウジョ</t>
    </rPh>
    <rPh sb="11" eb="13">
      <t>ドウイツ</t>
    </rPh>
    <rPh sb="13" eb="15">
      <t>セイケイ</t>
    </rPh>
    <rPh sb="15" eb="18">
      <t>ハイグウシャ</t>
    </rPh>
    <phoneticPr fontId="2"/>
  </si>
  <si>
    <t>措法27条（家内特例)</t>
    <rPh sb="0" eb="2">
      <t>ソホウ</t>
    </rPh>
    <rPh sb="4" eb="5">
      <t>ジョウ</t>
    </rPh>
    <rPh sb="6" eb="8">
      <t>カナイ</t>
    </rPh>
    <rPh sb="8" eb="10">
      <t>トクレイ</t>
    </rPh>
    <phoneticPr fontId="2"/>
  </si>
  <si>
    <t>生年月日（西暦で入力してください）</t>
    <rPh sb="0" eb="2">
      <t>セイネン</t>
    </rPh>
    <rPh sb="2" eb="4">
      <t>ガッピ</t>
    </rPh>
    <rPh sb="5" eb="7">
      <t>セイレキ</t>
    </rPh>
    <rPh sb="8" eb="10">
      <t>ニュウリョク</t>
    </rPh>
    <phoneticPr fontId="2"/>
  </si>
  <si>
    <t>配偶者生年月日和暦</t>
    <rPh sb="0" eb="3">
      <t>ハイグウシャ</t>
    </rPh>
    <rPh sb="3" eb="5">
      <t>セイネン</t>
    </rPh>
    <rPh sb="5" eb="7">
      <t>ガッピ</t>
    </rPh>
    <rPh sb="7" eb="9">
      <t>ワレキ</t>
    </rPh>
    <phoneticPr fontId="2"/>
  </si>
  <si>
    <t>配偶者特別控除</t>
    <rPh sb="0" eb="3">
      <t>ハイグウシャ</t>
    </rPh>
    <rPh sb="3" eb="5">
      <t>トクベツ</t>
    </rPh>
    <rPh sb="5" eb="7">
      <t>コウジョ</t>
    </rPh>
    <phoneticPr fontId="2"/>
  </si>
  <si>
    <t>配偶者控除</t>
    <rPh sb="0" eb="3">
      <t>ハイグウシャ</t>
    </rPh>
    <rPh sb="3" eb="5">
      <t>コウジョ</t>
    </rPh>
    <phoneticPr fontId="2"/>
  </si>
  <si>
    <t>主の所得額</t>
    <rPh sb="0" eb="1">
      <t>シュ</t>
    </rPh>
    <rPh sb="2" eb="4">
      <t>ショトク</t>
    </rPh>
    <rPh sb="4" eb="5">
      <t>ガク</t>
    </rPh>
    <phoneticPr fontId="2"/>
  </si>
  <si>
    <t>配偶者年齢</t>
    <rPh sb="0" eb="3">
      <t>ハイグウシャ</t>
    </rPh>
    <rPh sb="3" eb="5">
      <t>ネンレイ</t>
    </rPh>
    <phoneticPr fontId="2"/>
  </si>
  <si>
    <t>雑（その他）所得</t>
    <rPh sb="0" eb="1">
      <t>ザツ</t>
    </rPh>
    <rPh sb="4" eb="5">
      <t>タ</t>
    </rPh>
    <rPh sb="6" eb="8">
      <t>ショトク</t>
    </rPh>
    <phoneticPr fontId="2"/>
  </si>
  <si>
    <t>雑収入（その他）</t>
    <rPh sb="0" eb="1">
      <t>ザツ</t>
    </rPh>
    <rPh sb="1" eb="3">
      <t>シュウニュウ</t>
    </rPh>
    <rPh sb="6" eb="7">
      <t>タ</t>
    </rPh>
    <phoneticPr fontId="2"/>
  </si>
  <si>
    <t>その他の所得合計</t>
    <rPh sb="2" eb="3">
      <t>タ</t>
    </rPh>
    <rPh sb="4" eb="6">
      <t>ショトク</t>
    </rPh>
    <rPh sb="6" eb="8">
      <t>ゴウケイ</t>
    </rPh>
    <phoneticPr fontId="2"/>
  </si>
  <si>
    <t>年金収入</t>
    <rPh sb="0" eb="2">
      <t>ネンキン</t>
    </rPh>
    <rPh sb="2" eb="4">
      <t>シュウニュウ</t>
    </rPh>
    <phoneticPr fontId="2"/>
  </si>
  <si>
    <t>65歳未満</t>
    <rPh sb="2" eb="5">
      <t>サイミマン</t>
    </rPh>
    <phoneticPr fontId="2"/>
  </si>
  <si>
    <t>1000万円以下</t>
    <rPh sb="4" eb="6">
      <t>マンエン</t>
    </rPh>
    <rPh sb="6" eb="8">
      <t>イカ</t>
    </rPh>
    <phoneticPr fontId="2"/>
  </si>
  <si>
    <t>1000万超え、2000万以下</t>
    <rPh sb="4" eb="5">
      <t>マン</t>
    </rPh>
    <rPh sb="5" eb="6">
      <t>コ</t>
    </rPh>
    <rPh sb="12" eb="13">
      <t>マン</t>
    </rPh>
    <rPh sb="13" eb="15">
      <t>イカ</t>
    </rPh>
    <phoneticPr fontId="2"/>
  </si>
  <si>
    <t>2000万超え</t>
    <rPh sb="4" eb="5">
      <t>マン</t>
    </rPh>
    <rPh sb="5" eb="6">
      <t>コ</t>
    </rPh>
    <phoneticPr fontId="2"/>
  </si>
  <si>
    <t>130-410</t>
    <phoneticPr fontId="2"/>
  </si>
  <si>
    <t>410-770</t>
    <phoneticPr fontId="2"/>
  </si>
  <si>
    <t>770-1000</t>
    <phoneticPr fontId="2"/>
  </si>
  <si>
    <t>1000-</t>
    <phoneticPr fontId="2"/>
  </si>
  <si>
    <t>65歳以上</t>
    <rPh sb="2" eb="3">
      <t>サイ</t>
    </rPh>
    <rPh sb="3" eb="5">
      <t>イジョウ</t>
    </rPh>
    <phoneticPr fontId="2"/>
  </si>
  <si>
    <t>公的年金の所得</t>
    <rPh sb="0" eb="2">
      <t>コウテキ</t>
    </rPh>
    <rPh sb="2" eb="4">
      <t>ネンキン</t>
    </rPh>
    <rPh sb="5" eb="7">
      <t>ショトク</t>
    </rPh>
    <phoneticPr fontId="2"/>
  </si>
  <si>
    <t>配偶者所得</t>
    <rPh sb="0" eb="3">
      <t>ハイグウシャ</t>
    </rPh>
    <rPh sb="3" eb="5">
      <t>ショトク</t>
    </rPh>
    <phoneticPr fontId="2"/>
  </si>
  <si>
    <t>48-95</t>
    <phoneticPr fontId="2"/>
  </si>
  <si>
    <t>95-100</t>
    <phoneticPr fontId="2"/>
  </si>
  <si>
    <t>100-105</t>
    <phoneticPr fontId="2"/>
  </si>
  <si>
    <t>105-110</t>
    <phoneticPr fontId="2"/>
  </si>
  <si>
    <t>110-115</t>
    <phoneticPr fontId="2"/>
  </si>
  <si>
    <t>115-120</t>
    <phoneticPr fontId="2"/>
  </si>
  <si>
    <t>120-125</t>
    <phoneticPr fontId="2"/>
  </si>
  <si>
    <t>125-130</t>
    <phoneticPr fontId="2"/>
  </si>
  <si>
    <t>130-133</t>
    <phoneticPr fontId="2"/>
  </si>
  <si>
    <t>133-</t>
    <phoneticPr fontId="2"/>
  </si>
  <si>
    <t>控除額</t>
    <rPh sb="0" eb="2">
      <t>コウジョ</t>
    </rPh>
    <rPh sb="2" eb="3">
      <t>ガク</t>
    </rPh>
    <phoneticPr fontId="2"/>
  </si>
  <si>
    <t>同居</t>
    <rPh sb="0" eb="2">
      <t>ドウキョ</t>
    </rPh>
    <phoneticPr fontId="2"/>
  </si>
  <si>
    <t>別居</t>
    <rPh sb="0" eb="2">
      <t>ベッキョ</t>
    </rPh>
    <phoneticPr fontId="2"/>
  </si>
  <si>
    <t>別居先
住所</t>
    <rPh sb="0" eb="2">
      <t>ベッキョ</t>
    </rPh>
    <rPh sb="2" eb="3">
      <t>サキ</t>
    </rPh>
    <rPh sb="4" eb="6">
      <t>ジュウショ</t>
    </rPh>
    <phoneticPr fontId="2"/>
  </si>
  <si>
    <t>・扶養親族</t>
    <rPh sb="1" eb="3">
      <t>フヨウ</t>
    </rPh>
    <rPh sb="3" eb="5">
      <t>シンゾク</t>
    </rPh>
    <phoneticPr fontId="2"/>
  </si>
  <si>
    <t>級</t>
    <rPh sb="0" eb="1">
      <t>キュウ</t>
    </rPh>
    <phoneticPr fontId="2"/>
  </si>
  <si>
    <t>※別居先住所</t>
    <rPh sb="1" eb="3">
      <t>ベッキョ</t>
    </rPh>
    <rPh sb="3" eb="4">
      <t>サキ</t>
    </rPh>
    <rPh sb="4" eb="6">
      <t>ジュウショ</t>
    </rPh>
    <phoneticPr fontId="2"/>
  </si>
  <si>
    <t>状況</t>
    <rPh sb="0" eb="2">
      <t>ジョウキョウ</t>
    </rPh>
    <phoneticPr fontId="2"/>
  </si>
  <si>
    <t>障害の程度</t>
    <rPh sb="0" eb="2">
      <t>ショウガイ</t>
    </rPh>
    <rPh sb="3" eb="5">
      <t>テイド</t>
    </rPh>
    <phoneticPr fontId="2"/>
  </si>
  <si>
    <t>続柄</t>
    <rPh sb="0" eb="2">
      <t>ゾクガラ</t>
    </rPh>
    <phoneticPr fontId="2"/>
  </si>
  <si>
    <t>生年月日</t>
    <rPh sb="0" eb="2">
      <t>セイネン</t>
    </rPh>
    <rPh sb="2" eb="4">
      <t>ガッピ</t>
    </rPh>
    <phoneticPr fontId="2"/>
  </si>
  <si>
    <t>氏名</t>
    <rPh sb="0" eb="2">
      <t>シメイ</t>
    </rPh>
    <phoneticPr fontId="2"/>
  </si>
  <si>
    <t>個人番号</t>
    <rPh sb="0" eb="2">
      <t>コジン</t>
    </rPh>
    <rPh sb="2" eb="4">
      <t>バンゴウ</t>
    </rPh>
    <phoneticPr fontId="2"/>
  </si>
  <si>
    <t>扶養控除の年齢要件を書いていくぞ</t>
    <rPh sb="0" eb="2">
      <t>フヨウ</t>
    </rPh>
    <rPh sb="2" eb="4">
      <t>コウジョ</t>
    </rPh>
    <rPh sb="5" eb="7">
      <t>ネンレイ</t>
    </rPh>
    <rPh sb="7" eb="9">
      <t>ヨウケン</t>
    </rPh>
    <rPh sb="10" eb="11">
      <t>カ</t>
    </rPh>
    <phoneticPr fontId="2"/>
  </si>
  <si>
    <t>①</t>
    <phoneticPr fontId="2"/>
  </si>
  <si>
    <t>②</t>
    <phoneticPr fontId="2"/>
  </si>
  <si>
    <t>③</t>
    <phoneticPr fontId="2"/>
  </si>
  <si>
    <t>④</t>
    <phoneticPr fontId="2"/>
  </si>
  <si>
    <t>⑤</t>
    <phoneticPr fontId="2"/>
  </si>
  <si>
    <t>一般</t>
    <rPh sb="0" eb="2">
      <t>イッパン</t>
    </rPh>
    <phoneticPr fontId="2"/>
  </si>
  <si>
    <t>特</t>
    <rPh sb="0" eb="1">
      <t>トク</t>
    </rPh>
    <phoneticPr fontId="2"/>
  </si>
  <si>
    <t>老</t>
    <rPh sb="0" eb="1">
      <t>ロウ</t>
    </rPh>
    <phoneticPr fontId="2"/>
  </si>
  <si>
    <t>同</t>
    <rPh sb="0" eb="1">
      <t>オナ</t>
    </rPh>
    <phoneticPr fontId="2"/>
  </si>
  <si>
    <t>控</t>
    <rPh sb="0" eb="1">
      <t>ヒカエ</t>
    </rPh>
    <phoneticPr fontId="2"/>
  </si>
  <si>
    <t>身体</t>
    <rPh sb="0" eb="2">
      <t>シンタイ</t>
    </rPh>
    <phoneticPr fontId="2"/>
  </si>
  <si>
    <t>精神</t>
    <rPh sb="0" eb="2">
      <t>セイシン</t>
    </rPh>
    <phoneticPr fontId="2"/>
  </si>
  <si>
    <t>療育</t>
    <rPh sb="0" eb="2">
      <t>リョウイク</t>
    </rPh>
    <phoneticPr fontId="2"/>
  </si>
  <si>
    <t>A2</t>
    <phoneticPr fontId="2"/>
  </si>
  <si>
    <t>B1</t>
    <phoneticPr fontId="2"/>
  </si>
  <si>
    <t>A1</t>
    <phoneticPr fontId="2"/>
  </si>
  <si>
    <t>B2</t>
    <phoneticPr fontId="2"/>
  </si>
  <si>
    <t>①</t>
    <phoneticPr fontId="2"/>
  </si>
  <si>
    <t>②</t>
    <phoneticPr fontId="2"/>
  </si>
  <si>
    <t>⑤</t>
    <phoneticPr fontId="2"/>
  </si>
  <si>
    <t>普</t>
    <rPh sb="0" eb="1">
      <t>フ</t>
    </rPh>
    <phoneticPr fontId="2"/>
  </si>
  <si>
    <t>控</t>
    <rPh sb="0" eb="1">
      <t>ヒカエ</t>
    </rPh>
    <phoneticPr fontId="2"/>
  </si>
  <si>
    <t>同</t>
    <rPh sb="0" eb="1">
      <t>ドウ</t>
    </rPh>
    <phoneticPr fontId="2"/>
  </si>
  <si>
    <t>配</t>
    <rPh sb="0" eb="1">
      <t>ハイ</t>
    </rPh>
    <phoneticPr fontId="2"/>
  </si>
  <si>
    <t>年</t>
    <rPh sb="0" eb="1">
      <t>ネン</t>
    </rPh>
    <phoneticPr fontId="2"/>
  </si>
  <si>
    <t>②本人該当</t>
    <rPh sb="1" eb="3">
      <t>ホンニン</t>
    </rPh>
    <rPh sb="3" eb="5">
      <t>ガイトウ</t>
    </rPh>
    <phoneticPr fontId="2"/>
  </si>
  <si>
    <t>勤労学生控除</t>
    <rPh sb="0" eb="2">
      <t>キンロウ</t>
    </rPh>
    <rPh sb="2" eb="4">
      <t>ガクセイ</t>
    </rPh>
    <rPh sb="4" eb="6">
      <t>コウジョ</t>
    </rPh>
    <phoneticPr fontId="2"/>
  </si>
  <si>
    <t>給与収入以外の所得が10万円以下である</t>
    <rPh sb="0" eb="2">
      <t>キュウヨ</t>
    </rPh>
    <rPh sb="2" eb="4">
      <t>シュウニュウ</t>
    </rPh>
    <rPh sb="4" eb="6">
      <t>イガイ</t>
    </rPh>
    <rPh sb="7" eb="9">
      <t>ショトク</t>
    </rPh>
    <rPh sb="12" eb="14">
      <t>マンエン</t>
    </rPh>
    <rPh sb="14" eb="16">
      <t>イカ</t>
    </rPh>
    <phoneticPr fontId="2"/>
  </si>
  <si>
    <t>前年12月31日時点で学生である</t>
    <rPh sb="0" eb="2">
      <t>ゼンネン</t>
    </rPh>
    <rPh sb="4" eb="5">
      <t>ガツ</t>
    </rPh>
    <rPh sb="7" eb="8">
      <t>ニチ</t>
    </rPh>
    <rPh sb="8" eb="10">
      <t>ジテン</t>
    </rPh>
    <rPh sb="11" eb="13">
      <t>ガクセイ</t>
    </rPh>
    <phoneticPr fontId="2"/>
  </si>
  <si>
    <t>障害者控除</t>
    <rPh sb="0" eb="3">
      <t>ショウガイシャ</t>
    </rPh>
    <rPh sb="3" eb="5">
      <t>コウジョ</t>
    </rPh>
    <phoneticPr fontId="2"/>
  </si>
  <si>
    <t>級</t>
    <rPh sb="0" eb="1">
      <t>キュウ</t>
    </rPh>
    <phoneticPr fontId="2"/>
  </si>
  <si>
    <t>障害の程度</t>
    <rPh sb="0" eb="2">
      <t>ショウガイ</t>
    </rPh>
    <rPh sb="3" eb="5">
      <t>テイド</t>
    </rPh>
    <phoneticPr fontId="2"/>
  </si>
  <si>
    <t>※手帳のコピー又は障害者控除対象認定申請書を提出してください</t>
    <rPh sb="1" eb="3">
      <t>テチョウ</t>
    </rPh>
    <rPh sb="7" eb="8">
      <t>マタ</t>
    </rPh>
    <rPh sb="9" eb="12">
      <t>ショウガイシャ</t>
    </rPh>
    <rPh sb="12" eb="14">
      <t>コウジョ</t>
    </rPh>
    <rPh sb="14" eb="16">
      <t>タイショウ</t>
    </rPh>
    <rPh sb="16" eb="18">
      <t>ニンテイ</t>
    </rPh>
    <rPh sb="18" eb="20">
      <t>シンセイ</t>
    </rPh>
    <rPh sb="20" eb="21">
      <t>ショ</t>
    </rPh>
    <rPh sb="22" eb="24">
      <t>テイシュツ</t>
    </rPh>
    <phoneticPr fontId="2"/>
  </si>
  <si>
    <t>ひとり親控除</t>
    <rPh sb="3" eb="4">
      <t>オヤ</t>
    </rPh>
    <rPh sb="4" eb="6">
      <t>コウジョ</t>
    </rPh>
    <phoneticPr fontId="2"/>
  </si>
  <si>
    <t>寡婦控除</t>
    <rPh sb="0" eb="2">
      <t>カフ</t>
    </rPh>
    <rPh sb="2" eb="4">
      <t>コウジョ</t>
    </rPh>
    <phoneticPr fontId="2"/>
  </si>
  <si>
    <t>ひとり親控除</t>
    <rPh sb="3" eb="4">
      <t>オヤ</t>
    </rPh>
    <rPh sb="4" eb="6">
      <t>コウジョ</t>
    </rPh>
    <phoneticPr fontId="2"/>
  </si>
  <si>
    <t>該当します。</t>
    <rPh sb="0" eb="2">
      <t>ガイトウ</t>
    </rPh>
    <phoneticPr fontId="2"/>
  </si>
  <si>
    <t>寡婦控除</t>
    <rPh sb="0" eb="2">
      <t>カフ</t>
    </rPh>
    <rPh sb="2" eb="4">
      <t>コウジョ</t>
    </rPh>
    <phoneticPr fontId="2"/>
  </si>
  <si>
    <t>①生計を一にする子がいる</t>
    <rPh sb="1" eb="3">
      <t>セイケイ</t>
    </rPh>
    <rPh sb="4" eb="5">
      <t>イツ</t>
    </rPh>
    <rPh sb="8" eb="9">
      <t>コ</t>
    </rPh>
    <phoneticPr fontId="2"/>
  </si>
  <si>
    <t>②合計所得金額が500万円以下</t>
    <phoneticPr fontId="2"/>
  </si>
  <si>
    <t>③住民票に配偶者の記載がない</t>
    <phoneticPr fontId="2"/>
  </si>
  <si>
    <t>勤労学生控除</t>
    <rPh sb="0" eb="2">
      <t>キンロウ</t>
    </rPh>
    <rPh sb="2" eb="4">
      <t>ガクセイ</t>
    </rPh>
    <rPh sb="4" eb="6">
      <t>コウジョ</t>
    </rPh>
    <phoneticPr fontId="2"/>
  </si>
  <si>
    <t>本</t>
    <rPh sb="0" eb="1">
      <t>ホン</t>
    </rPh>
    <phoneticPr fontId="2"/>
  </si>
  <si>
    <t>障害者控除要件を書いていくぞ</t>
    <rPh sb="0" eb="2">
      <t>ショウガイ</t>
    </rPh>
    <rPh sb="2" eb="3">
      <t>シャ</t>
    </rPh>
    <rPh sb="3" eb="5">
      <t>コウジョ</t>
    </rPh>
    <rPh sb="5" eb="7">
      <t>ヨウケン</t>
    </rPh>
    <rPh sb="8" eb="9">
      <t>カ</t>
    </rPh>
    <phoneticPr fontId="2"/>
  </si>
  <si>
    <t>扶養控除の計</t>
    <rPh sb="0" eb="2">
      <t>フヨウ</t>
    </rPh>
    <rPh sb="2" eb="4">
      <t>コウジョ</t>
    </rPh>
    <rPh sb="5" eb="6">
      <t>ケイ</t>
    </rPh>
    <phoneticPr fontId="2"/>
  </si>
  <si>
    <t>障+勤＝計</t>
    <rPh sb="0" eb="1">
      <t>ショウ</t>
    </rPh>
    <rPh sb="2" eb="3">
      <t>ツトム</t>
    </rPh>
    <rPh sb="4" eb="5">
      <t>ケイ</t>
    </rPh>
    <phoneticPr fontId="2"/>
  </si>
  <si>
    <t>③社会保険料控除・小規模企業共済等掛金控除</t>
    <rPh sb="1" eb="3">
      <t>シャカイ</t>
    </rPh>
    <rPh sb="3" eb="6">
      <t>ホケンリョウ</t>
    </rPh>
    <rPh sb="6" eb="8">
      <t>コウジョ</t>
    </rPh>
    <rPh sb="9" eb="12">
      <t>ショウキボ</t>
    </rPh>
    <rPh sb="12" eb="14">
      <t>キギョウ</t>
    </rPh>
    <rPh sb="14" eb="16">
      <t>キョウサイ</t>
    </rPh>
    <rPh sb="16" eb="17">
      <t>トウ</t>
    </rPh>
    <rPh sb="17" eb="19">
      <t>カケキン</t>
    </rPh>
    <rPh sb="19" eb="21">
      <t>コウジョ</t>
    </rPh>
    <phoneticPr fontId="2"/>
  </si>
  <si>
    <t>A</t>
    <phoneticPr fontId="2"/>
  </si>
  <si>
    <t>国民健康保険税</t>
    <rPh sb="0" eb="2">
      <t>コクミン</t>
    </rPh>
    <rPh sb="2" eb="4">
      <t>ケンコウ</t>
    </rPh>
    <rPh sb="4" eb="6">
      <t>ホケン</t>
    </rPh>
    <rPh sb="6" eb="7">
      <t>ゼイ</t>
    </rPh>
    <phoneticPr fontId="2"/>
  </si>
  <si>
    <t>B</t>
    <phoneticPr fontId="2"/>
  </si>
  <si>
    <t>C</t>
    <phoneticPr fontId="2"/>
  </si>
  <si>
    <t>D</t>
    <phoneticPr fontId="2"/>
  </si>
  <si>
    <t>E</t>
    <phoneticPr fontId="2"/>
  </si>
  <si>
    <t>F</t>
    <phoneticPr fontId="2"/>
  </si>
  <si>
    <t>後期高齢医療保険料</t>
    <rPh sb="0" eb="2">
      <t>コウキ</t>
    </rPh>
    <rPh sb="2" eb="4">
      <t>コウレイ</t>
    </rPh>
    <rPh sb="4" eb="6">
      <t>イリョウ</t>
    </rPh>
    <rPh sb="6" eb="8">
      <t>ホケン</t>
    </rPh>
    <rPh sb="8" eb="9">
      <t>リョウ</t>
    </rPh>
    <phoneticPr fontId="2"/>
  </si>
  <si>
    <t>国民年金保険料</t>
    <rPh sb="0" eb="2">
      <t>コクミン</t>
    </rPh>
    <rPh sb="2" eb="4">
      <t>ネンキン</t>
    </rPh>
    <rPh sb="4" eb="7">
      <t>ホケンリョウ</t>
    </rPh>
    <phoneticPr fontId="2"/>
  </si>
  <si>
    <t>介護保険料</t>
    <rPh sb="0" eb="2">
      <t>カイゴ</t>
    </rPh>
    <rPh sb="2" eb="5">
      <t>ホケンリョウ</t>
    </rPh>
    <phoneticPr fontId="2"/>
  </si>
  <si>
    <t>その他社会保険料</t>
    <rPh sb="2" eb="3">
      <t>タ</t>
    </rPh>
    <rPh sb="3" eb="5">
      <t>シャカイ</t>
    </rPh>
    <rPh sb="5" eb="8">
      <t>ホケンリョウ</t>
    </rPh>
    <phoneticPr fontId="2"/>
  </si>
  <si>
    <t>小規模企業共済等掛金</t>
    <rPh sb="0" eb="3">
      <t>ショウキボ</t>
    </rPh>
    <rPh sb="3" eb="5">
      <t>キギョウ</t>
    </rPh>
    <rPh sb="5" eb="7">
      <t>キョウサイ</t>
    </rPh>
    <rPh sb="7" eb="8">
      <t>トウ</t>
    </rPh>
    <rPh sb="8" eb="10">
      <t>カケキン</t>
    </rPh>
    <phoneticPr fontId="2"/>
  </si>
  <si>
    <t>（新）個人年金</t>
    <rPh sb="1" eb="2">
      <t>シン</t>
    </rPh>
    <rPh sb="3" eb="5">
      <t>コジン</t>
    </rPh>
    <rPh sb="5" eb="7">
      <t>ネンキン</t>
    </rPh>
    <phoneticPr fontId="2"/>
  </si>
  <si>
    <t>（旧）個人年金</t>
    <rPh sb="1" eb="2">
      <t>キュウ</t>
    </rPh>
    <rPh sb="3" eb="5">
      <t>コジン</t>
    </rPh>
    <rPh sb="5" eb="7">
      <t>ネンキン</t>
    </rPh>
    <phoneticPr fontId="2"/>
  </si>
  <si>
    <t>介護医療保険</t>
    <rPh sb="0" eb="2">
      <t>カイゴ</t>
    </rPh>
    <rPh sb="2" eb="4">
      <t>イリョウ</t>
    </rPh>
    <rPh sb="4" eb="6">
      <t>ホケン</t>
    </rPh>
    <phoneticPr fontId="2"/>
  </si>
  <si>
    <t>地震保険料</t>
    <rPh sb="0" eb="2">
      <t>ジシン</t>
    </rPh>
    <rPh sb="2" eb="5">
      <t>ホケンリョウ</t>
    </rPh>
    <phoneticPr fontId="2"/>
  </si>
  <si>
    <t>旧長期損害保険料</t>
    <rPh sb="0" eb="1">
      <t>キュウ</t>
    </rPh>
    <rPh sb="1" eb="3">
      <t>チョウキ</t>
    </rPh>
    <rPh sb="3" eb="5">
      <t>ソンガイ</t>
    </rPh>
    <rPh sb="5" eb="7">
      <t>ホケン</t>
    </rPh>
    <rPh sb="7" eb="8">
      <t>リョウ</t>
    </rPh>
    <phoneticPr fontId="2"/>
  </si>
  <si>
    <t>円</t>
    <rPh sb="0" eb="1">
      <t>エン</t>
    </rPh>
    <phoneticPr fontId="2"/>
  </si>
  <si>
    <t>新個人年金</t>
    <rPh sb="0" eb="1">
      <t>シン</t>
    </rPh>
    <rPh sb="1" eb="3">
      <t>コジン</t>
    </rPh>
    <rPh sb="3" eb="5">
      <t>ネンキン</t>
    </rPh>
    <phoneticPr fontId="2"/>
  </si>
  <si>
    <t>旧個人年金</t>
    <rPh sb="0" eb="1">
      <t>キュウ</t>
    </rPh>
    <rPh sb="1" eb="3">
      <t>コジン</t>
    </rPh>
    <rPh sb="3" eb="5">
      <t>ネンキン</t>
    </rPh>
    <phoneticPr fontId="2"/>
  </si>
  <si>
    <t>計</t>
    <rPh sb="0" eb="1">
      <t>ケイ</t>
    </rPh>
    <phoneticPr fontId="2"/>
  </si>
  <si>
    <t>下に合計額がでます。</t>
    <rPh sb="0" eb="1">
      <t>シタ</t>
    </rPh>
    <rPh sb="2" eb="4">
      <t>ゴウケイ</t>
    </rPh>
    <rPh sb="4" eb="5">
      <t>ガク</t>
    </rPh>
    <phoneticPr fontId="2"/>
  </si>
  <si>
    <t>生命保険料控除</t>
    <rPh sb="0" eb="2">
      <t>セイメイ</t>
    </rPh>
    <rPh sb="2" eb="4">
      <t>ホケン</t>
    </rPh>
    <rPh sb="4" eb="5">
      <t>リョウ</t>
    </rPh>
    <rPh sb="5" eb="7">
      <t>コウジョ</t>
    </rPh>
    <phoneticPr fontId="2"/>
  </si>
  <si>
    <t>新生命</t>
    <rPh sb="0" eb="1">
      <t>シン</t>
    </rPh>
    <rPh sb="1" eb="3">
      <t>セイメイ</t>
    </rPh>
    <phoneticPr fontId="2"/>
  </si>
  <si>
    <t>新個人</t>
    <rPh sb="0" eb="1">
      <t>シン</t>
    </rPh>
    <rPh sb="1" eb="3">
      <t>コジン</t>
    </rPh>
    <phoneticPr fontId="2"/>
  </si>
  <si>
    <t>介護</t>
    <rPh sb="0" eb="2">
      <t>カイゴ</t>
    </rPh>
    <phoneticPr fontId="2"/>
  </si>
  <si>
    <t>旧生命</t>
    <rPh sb="0" eb="1">
      <t>キュウ</t>
    </rPh>
    <rPh sb="1" eb="3">
      <t>セイメイ</t>
    </rPh>
    <phoneticPr fontId="2"/>
  </si>
  <si>
    <t>旧個人</t>
    <rPh sb="0" eb="1">
      <t>キュウ</t>
    </rPh>
    <rPh sb="1" eb="3">
      <t>コジン</t>
    </rPh>
    <phoneticPr fontId="2"/>
  </si>
  <si>
    <t>支</t>
    <rPh sb="0" eb="1">
      <t>シ</t>
    </rPh>
    <phoneticPr fontId="2"/>
  </si>
  <si>
    <t>控</t>
    <rPh sb="0" eb="1">
      <t>ヒカエ</t>
    </rPh>
    <phoneticPr fontId="2"/>
  </si>
  <si>
    <t>途</t>
    <rPh sb="0" eb="1">
      <t>ト</t>
    </rPh>
    <phoneticPr fontId="2"/>
  </si>
  <si>
    <t>合</t>
    <rPh sb="0" eb="1">
      <t>ゴウ</t>
    </rPh>
    <phoneticPr fontId="2"/>
  </si>
  <si>
    <t>比</t>
    <rPh sb="0" eb="1">
      <t>ヒ</t>
    </rPh>
    <phoneticPr fontId="2"/>
  </si>
  <si>
    <t>大</t>
    <rPh sb="0" eb="1">
      <t>ダイ</t>
    </rPh>
    <phoneticPr fontId="2"/>
  </si>
  <si>
    <t>介</t>
    <rPh sb="0" eb="1">
      <t>スケ</t>
    </rPh>
    <phoneticPr fontId="2"/>
  </si>
  <si>
    <t>（新）一般生命保険</t>
    <rPh sb="1" eb="2">
      <t>シン</t>
    </rPh>
    <rPh sb="3" eb="5">
      <t>イッパン</t>
    </rPh>
    <rPh sb="5" eb="7">
      <t>セイメイ</t>
    </rPh>
    <rPh sb="7" eb="9">
      <t>ホケン</t>
    </rPh>
    <phoneticPr fontId="2"/>
  </si>
  <si>
    <t>（旧）一般生命保険</t>
    <rPh sb="1" eb="2">
      <t>キュウ</t>
    </rPh>
    <rPh sb="3" eb="5">
      <t>イッパン</t>
    </rPh>
    <rPh sb="5" eb="7">
      <t>セイメイ</t>
    </rPh>
    <rPh sb="7" eb="9">
      <t>ホケン</t>
    </rPh>
    <phoneticPr fontId="2"/>
  </si>
  <si>
    <t>新一般生命保険</t>
    <rPh sb="0" eb="1">
      <t>シン</t>
    </rPh>
    <rPh sb="1" eb="3">
      <t>イッパン</t>
    </rPh>
    <rPh sb="3" eb="5">
      <t>セイメイ</t>
    </rPh>
    <rPh sb="5" eb="7">
      <t>ホケン</t>
    </rPh>
    <phoneticPr fontId="2"/>
  </si>
  <si>
    <t>旧一般生命保険</t>
    <rPh sb="0" eb="1">
      <t>キュウ</t>
    </rPh>
    <rPh sb="1" eb="3">
      <t>イッパン</t>
    </rPh>
    <rPh sb="3" eb="5">
      <t>セイメイ</t>
    </rPh>
    <rPh sb="5" eb="7">
      <t>ホケン</t>
    </rPh>
    <phoneticPr fontId="2"/>
  </si>
  <si>
    <t>級(度)</t>
    <phoneticPr fontId="2"/>
  </si>
  <si>
    <t>級(度)</t>
    <phoneticPr fontId="2"/>
  </si>
  <si>
    <t>級(度)</t>
    <phoneticPr fontId="2"/>
  </si>
  <si>
    <t>学校名記入欄：</t>
    <rPh sb="0" eb="3">
      <t>ガッコウメイ</t>
    </rPh>
    <rPh sb="3" eb="5">
      <t>キニュウ</t>
    </rPh>
    <rPh sb="5" eb="6">
      <t>ラン</t>
    </rPh>
    <phoneticPr fontId="2"/>
  </si>
  <si>
    <t>級（度）</t>
    <rPh sb="0" eb="1">
      <t>キュウ</t>
    </rPh>
    <rPh sb="2" eb="3">
      <t>ド</t>
    </rPh>
    <phoneticPr fontId="2"/>
  </si>
  <si>
    <t>円</t>
    <rPh sb="0" eb="1">
      <t>エン</t>
    </rPh>
    <phoneticPr fontId="2"/>
  </si>
  <si>
    <t>G</t>
    <phoneticPr fontId="2"/>
  </si>
  <si>
    <t>H</t>
    <phoneticPr fontId="2"/>
  </si>
  <si>
    <t>心身障害者扶養共済掛金</t>
    <rPh sb="0" eb="2">
      <t>シンシン</t>
    </rPh>
    <rPh sb="2" eb="5">
      <t>ショウガイシャ</t>
    </rPh>
    <rPh sb="5" eb="7">
      <t>フヨウ</t>
    </rPh>
    <rPh sb="7" eb="9">
      <t>キョウサイ</t>
    </rPh>
    <rPh sb="9" eb="11">
      <t>カケキン</t>
    </rPh>
    <phoneticPr fontId="2"/>
  </si>
  <si>
    <t>確定拠出年金掛金</t>
    <rPh sb="0" eb="2">
      <t>カクテイ</t>
    </rPh>
    <rPh sb="2" eb="4">
      <t>キョシュツ</t>
    </rPh>
    <rPh sb="4" eb="6">
      <t>ネンキン</t>
    </rPh>
    <rPh sb="6" eb="8">
      <t>カケキン</t>
    </rPh>
    <phoneticPr fontId="2"/>
  </si>
  <si>
    <t>I</t>
    <phoneticPr fontId="2"/>
  </si>
  <si>
    <t>J</t>
    <phoneticPr fontId="2"/>
  </si>
  <si>
    <t>K</t>
    <phoneticPr fontId="2"/>
  </si>
  <si>
    <t>L</t>
    <phoneticPr fontId="2"/>
  </si>
  <si>
    <t>M</t>
    <phoneticPr fontId="2"/>
  </si>
  <si>
    <t>N</t>
    <phoneticPr fontId="2"/>
  </si>
  <si>
    <t>O</t>
    <phoneticPr fontId="2"/>
  </si>
  <si>
    <t>地震保険料</t>
    <rPh sb="0" eb="2">
      <t>ジシン</t>
    </rPh>
    <rPh sb="2" eb="5">
      <t>ホケンリョウ</t>
    </rPh>
    <phoneticPr fontId="2"/>
  </si>
  <si>
    <t>旧長期損害保険料</t>
    <rPh sb="0" eb="1">
      <t>キュウ</t>
    </rPh>
    <rPh sb="1" eb="3">
      <t>チョウキ</t>
    </rPh>
    <rPh sb="3" eb="5">
      <t>ソンガイ</t>
    </rPh>
    <rPh sb="5" eb="7">
      <t>ホケン</t>
    </rPh>
    <rPh sb="7" eb="8">
      <t>リョウ</t>
    </rPh>
    <phoneticPr fontId="2"/>
  </si>
  <si>
    <t>基礎控除</t>
    <rPh sb="0" eb="2">
      <t>キソ</t>
    </rPh>
    <rPh sb="2" eb="4">
      <t>コウジョ</t>
    </rPh>
    <phoneticPr fontId="2"/>
  </si>
  <si>
    <t>円</t>
    <rPh sb="0" eb="1">
      <t>エン</t>
    </rPh>
    <phoneticPr fontId="2"/>
  </si>
  <si>
    <t>(3)医療費の区分</t>
    <rPh sb="3" eb="6">
      <t>イリョウヒ</t>
    </rPh>
    <rPh sb="7" eb="9">
      <t>クブン</t>
    </rPh>
    <phoneticPr fontId="2"/>
  </si>
  <si>
    <t>例：糸満　花子</t>
    <rPh sb="0" eb="1">
      <t>レイ</t>
    </rPh>
    <rPh sb="2" eb="4">
      <t>イトマン</t>
    </rPh>
    <rPh sb="5" eb="7">
      <t>ハナコ</t>
    </rPh>
    <phoneticPr fontId="2"/>
  </si>
  <si>
    <t>例：〇△病院</t>
    <rPh sb="0" eb="1">
      <t>レイ</t>
    </rPh>
    <rPh sb="4" eb="6">
      <t>ビョウイン</t>
    </rPh>
    <phoneticPr fontId="2"/>
  </si>
  <si>
    <t>診療・治療</t>
  </si>
  <si>
    <t>例：12800</t>
    <rPh sb="0" eb="1">
      <t>レイ</t>
    </rPh>
    <phoneticPr fontId="2"/>
  </si>
  <si>
    <t>例：5000</t>
    <rPh sb="0" eb="1">
      <t>レイ</t>
    </rPh>
    <phoneticPr fontId="2"/>
  </si>
  <si>
    <t>あなたの合計所得額</t>
    <rPh sb="4" eb="6">
      <t>ゴウケイ</t>
    </rPh>
    <rPh sb="6" eb="8">
      <t>ショトク</t>
    </rPh>
    <rPh sb="8" eb="9">
      <t>ガク</t>
    </rPh>
    <phoneticPr fontId="2"/>
  </si>
  <si>
    <t>所得の5％</t>
    <rPh sb="0" eb="2">
      <t>ショトク</t>
    </rPh>
    <phoneticPr fontId="2"/>
  </si>
  <si>
    <t>医療費の合計から差し引く額</t>
    <rPh sb="0" eb="3">
      <t>イリョウヒ</t>
    </rPh>
    <rPh sb="4" eb="6">
      <t>ゴウケイ</t>
    </rPh>
    <rPh sb="8" eb="9">
      <t>サ</t>
    </rPh>
    <rPh sb="10" eb="11">
      <t>ヒ</t>
    </rPh>
    <rPh sb="12" eb="13">
      <t>ガク</t>
    </rPh>
    <phoneticPr fontId="2"/>
  </si>
  <si>
    <t>差引
金額</t>
    <rPh sb="0" eb="2">
      <t>サシヒキ</t>
    </rPh>
    <rPh sb="3" eb="5">
      <t>キンガク</t>
    </rPh>
    <phoneticPr fontId="2"/>
  </si>
  <si>
    <t>医療費控除額</t>
    <rPh sb="0" eb="3">
      <t>イリョウヒ</t>
    </rPh>
    <rPh sb="3" eb="5">
      <t>コウジョ</t>
    </rPh>
    <rPh sb="5" eb="6">
      <t>ガク</t>
    </rPh>
    <phoneticPr fontId="2"/>
  </si>
  <si>
    <t>☆国民年金の控除証明書は那覇年金事務局から発送されます。糸満市では再発行の手続ができません。</t>
    <rPh sb="1" eb="3">
      <t>コクミン</t>
    </rPh>
    <rPh sb="3" eb="5">
      <t>ネンキン</t>
    </rPh>
    <rPh sb="6" eb="8">
      <t>コウジョ</t>
    </rPh>
    <rPh sb="8" eb="11">
      <t>ショウメイショ</t>
    </rPh>
    <rPh sb="12" eb="14">
      <t>ナハ</t>
    </rPh>
    <rPh sb="14" eb="16">
      <t>ネンキン</t>
    </rPh>
    <rPh sb="16" eb="19">
      <t>ジムキョク</t>
    </rPh>
    <rPh sb="21" eb="23">
      <t>ハッソウ</t>
    </rPh>
    <rPh sb="28" eb="31">
      <t>イトマンシ</t>
    </rPh>
    <rPh sb="33" eb="36">
      <t>サイハッコウ</t>
    </rPh>
    <rPh sb="37" eb="39">
      <t>テツヅキ</t>
    </rPh>
    <phoneticPr fontId="2"/>
  </si>
  <si>
    <t>☆領収書をなくした場合、介護長寿課の窓口にて確定申告用納税証明書が発行できます。</t>
    <rPh sb="1" eb="4">
      <t>リョウシュウショ</t>
    </rPh>
    <rPh sb="9" eb="11">
      <t>バアイ</t>
    </rPh>
    <rPh sb="12" eb="14">
      <t>カイゴ</t>
    </rPh>
    <rPh sb="14" eb="16">
      <t>チョウジュ</t>
    </rPh>
    <rPh sb="16" eb="17">
      <t>カ</t>
    </rPh>
    <rPh sb="18" eb="20">
      <t>マドグチ</t>
    </rPh>
    <rPh sb="22" eb="24">
      <t>カクテイ</t>
    </rPh>
    <rPh sb="24" eb="26">
      <t>シンコク</t>
    </rPh>
    <rPh sb="26" eb="27">
      <t>ヨウ</t>
    </rPh>
    <rPh sb="27" eb="29">
      <t>ノウゼイ</t>
    </rPh>
    <rPh sb="29" eb="32">
      <t>ショウメイショ</t>
    </rPh>
    <rPh sb="33" eb="35">
      <t>ハッコウ</t>
    </rPh>
    <phoneticPr fontId="2"/>
  </si>
  <si>
    <t>☆領収書をなくした場合、国保の窓口にて、確定申告用納税証明書が
発行できます。</t>
    <rPh sb="1" eb="4">
      <t>リョウシュウショ</t>
    </rPh>
    <rPh sb="9" eb="11">
      <t>バアイ</t>
    </rPh>
    <rPh sb="12" eb="14">
      <t>コクホ</t>
    </rPh>
    <rPh sb="15" eb="17">
      <t>マドグチ</t>
    </rPh>
    <rPh sb="20" eb="22">
      <t>カクテイ</t>
    </rPh>
    <rPh sb="22" eb="25">
      <t>シンコクヨウ</t>
    </rPh>
    <rPh sb="25" eb="27">
      <t>ノウゼイ</t>
    </rPh>
    <rPh sb="27" eb="30">
      <t>ショウメイショ</t>
    </rPh>
    <rPh sb="32" eb="34">
      <t>ハッコウ</t>
    </rPh>
    <phoneticPr fontId="2"/>
  </si>
  <si>
    <t>☆社会保険の任意継続等</t>
    <rPh sb="1" eb="3">
      <t>シャカイ</t>
    </rPh>
    <rPh sb="3" eb="5">
      <t>ホケン</t>
    </rPh>
    <rPh sb="6" eb="8">
      <t>ニンイ</t>
    </rPh>
    <rPh sb="8" eb="10">
      <t>ケイゾク</t>
    </rPh>
    <rPh sb="10" eb="11">
      <t>トウ</t>
    </rPh>
    <phoneticPr fontId="2"/>
  </si>
  <si>
    <t>簡易版　市民税・県民税申告書作成ツール</t>
    <rPh sb="0" eb="2">
      <t>カンイ</t>
    </rPh>
    <rPh sb="2" eb="3">
      <t>バン</t>
    </rPh>
    <rPh sb="4" eb="7">
      <t>シミンゼイ</t>
    </rPh>
    <rPh sb="8" eb="11">
      <t>ケンミンゼイ</t>
    </rPh>
    <rPh sb="11" eb="14">
      <t>シンコクショ</t>
    </rPh>
    <rPh sb="14" eb="16">
      <t>サクセイ</t>
    </rPh>
    <phoneticPr fontId="2"/>
  </si>
  <si>
    <t>生命保険料控除計算表</t>
    <rPh sb="0" eb="2">
      <t>セイメイ</t>
    </rPh>
    <rPh sb="2" eb="5">
      <t>ホケンリョウ</t>
    </rPh>
    <rPh sb="5" eb="7">
      <t>コウジョ</t>
    </rPh>
    <rPh sb="7" eb="9">
      <t>ケイサン</t>
    </rPh>
    <rPh sb="9" eb="10">
      <t>ヒョウ</t>
    </rPh>
    <phoneticPr fontId="2"/>
  </si>
  <si>
    <t>控除証明書ごとに、各保険の種類に金額をいれてください。
すでに合計を出している場合は、一番上に入力してください。</t>
    <rPh sb="43" eb="45">
      <t>イチバン</t>
    </rPh>
    <rPh sb="45" eb="46">
      <t>ウエ</t>
    </rPh>
    <rPh sb="47" eb="49">
      <t>ニュウリョク</t>
    </rPh>
    <phoneticPr fontId="2"/>
  </si>
  <si>
    <t>④生命保険料・地震保険料控除</t>
    <rPh sb="1" eb="3">
      <t>セイメイ</t>
    </rPh>
    <rPh sb="3" eb="5">
      <t>ホケン</t>
    </rPh>
    <rPh sb="5" eb="6">
      <t>リョウ</t>
    </rPh>
    <rPh sb="7" eb="9">
      <t>ジシン</t>
    </rPh>
    <rPh sb="9" eb="12">
      <t>ホケンリョウ</t>
    </rPh>
    <rPh sb="12" eb="14">
      <t>コウジョ</t>
    </rPh>
    <phoneticPr fontId="2"/>
  </si>
  <si>
    <t>⑤医療費控除</t>
    <rPh sb="1" eb="4">
      <t>イリョウヒ</t>
    </rPh>
    <rPh sb="4" eb="6">
      <t>コウジョ</t>
    </rPh>
    <phoneticPr fontId="2"/>
  </si>
  <si>
    <t>円</t>
    <rPh sb="0" eb="1">
      <t>エン</t>
    </rPh>
    <phoneticPr fontId="2"/>
  </si>
  <si>
    <t>医療費合計（A）</t>
    <rPh sb="0" eb="3">
      <t>イリョウヒ</t>
    </rPh>
    <rPh sb="3" eb="5">
      <t>ゴウケイ</t>
    </rPh>
    <phoneticPr fontId="2"/>
  </si>
  <si>
    <t>補填金合計（B）</t>
    <rPh sb="0" eb="2">
      <t>ホテン</t>
    </rPh>
    <rPh sb="2" eb="3">
      <t>キン</t>
    </rPh>
    <rPh sb="3" eb="5">
      <t>ゴウケイ</t>
    </rPh>
    <phoneticPr fontId="2"/>
  </si>
  <si>
    <t>(A)-(B)</t>
    <phoneticPr fontId="2"/>
  </si>
  <si>
    <t>※注意事項※</t>
    <rPh sb="1" eb="3">
      <t>チュウイ</t>
    </rPh>
    <rPh sb="3" eb="5">
      <t>ジコウ</t>
    </rPh>
    <phoneticPr fontId="2"/>
  </si>
  <si>
    <t>⑥寄附金控除</t>
    <rPh sb="1" eb="4">
      <t>キフキン</t>
    </rPh>
    <rPh sb="4" eb="6">
      <t>コウジョ</t>
    </rPh>
    <phoneticPr fontId="2"/>
  </si>
  <si>
    <t>枚</t>
    <rPh sb="0" eb="1">
      <t>マイ</t>
    </rPh>
    <phoneticPr fontId="2"/>
  </si>
  <si>
    <t>領収書</t>
    <rPh sb="0" eb="3">
      <t>リョウシュウショ</t>
    </rPh>
    <phoneticPr fontId="2"/>
  </si>
  <si>
    <t>Ⅱ　控除関係</t>
    <rPh sb="2" eb="4">
      <t>コウジョ</t>
    </rPh>
    <rPh sb="4" eb="6">
      <t>カンケイ</t>
    </rPh>
    <phoneticPr fontId="2"/>
  </si>
  <si>
    <t>Ⅲ　その他</t>
    <rPh sb="4" eb="5">
      <t>タ</t>
    </rPh>
    <phoneticPr fontId="2"/>
  </si>
  <si>
    <t>給与・公的年金以外の所得に掛かる住民税の納付方法</t>
    <rPh sb="0" eb="2">
      <t>キュウヨ</t>
    </rPh>
    <rPh sb="3" eb="5">
      <t>コウテキ</t>
    </rPh>
    <rPh sb="5" eb="7">
      <t>ネンキン</t>
    </rPh>
    <rPh sb="7" eb="9">
      <t>イガイ</t>
    </rPh>
    <rPh sb="10" eb="12">
      <t>ショトク</t>
    </rPh>
    <rPh sb="13" eb="14">
      <t>カ</t>
    </rPh>
    <rPh sb="16" eb="19">
      <t>ジュウミンゼイ</t>
    </rPh>
    <rPh sb="20" eb="22">
      <t>ノウフ</t>
    </rPh>
    <rPh sb="22" eb="24">
      <t>ホウホウ</t>
    </rPh>
    <phoneticPr fontId="2"/>
  </si>
  <si>
    <t>☆平成24年1月1日以降に契約したもの</t>
    <rPh sb="1" eb="3">
      <t>ヘイセイ</t>
    </rPh>
    <rPh sb="5" eb="6">
      <t>ネン</t>
    </rPh>
    <rPh sb="7" eb="8">
      <t>ガツ</t>
    </rPh>
    <rPh sb="9" eb="10">
      <t>ニチ</t>
    </rPh>
    <rPh sb="10" eb="12">
      <t>イコウ</t>
    </rPh>
    <rPh sb="13" eb="15">
      <t>ケイヤク</t>
    </rPh>
    <phoneticPr fontId="2"/>
  </si>
  <si>
    <t>☆平成23年12月31日以前に契約したもの</t>
    <rPh sb="1" eb="3">
      <t>ヘイセイ</t>
    </rPh>
    <rPh sb="5" eb="6">
      <t>ネン</t>
    </rPh>
    <rPh sb="8" eb="9">
      <t>ガツ</t>
    </rPh>
    <rPh sb="11" eb="12">
      <t>ニチ</t>
    </rPh>
    <rPh sb="12" eb="14">
      <t>イゼン</t>
    </rPh>
    <rPh sb="15" eb="17">
      <t>ケイヤク</t>
    </rPh>
    <phoneticPr fontId="2"/>
  </si>
  <si>
    <t>※火災保険のみは控除の対象になりません。</t>
    <rPh sb="1" eb="3">
      <t>カサイ</t>
    </rPh>
    <rPh sb="3" eb="5">
      <t>ホケン</t>
    </rPh>
    <rPh sb="8" eb="10">
      <t>コウジョ</t>
    </rPh>
    <rPh sb="11" eb="13">
      <t>タイショウ</t>
    </rPh>
    <phoneticPr fontId="2"/>
  </si>
  <si>
    <t>☆平成18年12月31日までに契約したもの</t>
    <rPh sb="1" eb="3">
      <t>ヘイセイ</t>
    </rPh>
    <rPh sb="5" eb="6">
      <t>ネン</t>
    </rPh>
    <rPh sb="8" eb="9">
      <t>ガツ</t>
    </rPh>
    <rPh sb="11" eb="12">
      <t>ニチ</t>
    </rPh>
    <rPh sb="15" eb="17">
      <t>ケイヤク</t>
    </rPh>
    <phoneticPr fontId="2"/>
  </si>
  <si>
    <t>合計額</t>
    <rPh sb="0" eb="2">
      <t>ゴウケイ</t>
    </rPh>
    <rPh sb="2" eb="3">
      <t>ガク</t>
    </rPh>
    <phoneticPr fontId="2"/>
  </si>
  <si>
    <t>勤務先③</t>
    <rPh sb="0" eb="3">
      <t>キンムサキ</t>
    </rPh>
    <phoneticPr fontId="2"/>
  </si>
  <si>
    <t>勤務先名②</t>
    <rPh sb="0" eb="3">
      <t>キンムサキ</t>
    </rPh>
    <rPh sb="3" eb="4">
      <t>メイ</t>
    </rPh>
    <phoneticPr fontId="2"/>
  </si>
  <si>
    <t>賞与等</t>
    <rPh sb="0" eb="2">
      <t>ショウヨ</t>
    </rPh>
    <rPh sb="2" eb="3">
      <t>トウ</t>
    </rPh>
    <phoneticPr fontId="2"/>
  </si>
  <si>
    <t>賞与+合計額</t>
    <rPh sb="0" eb="2">
      <t>ショウヨ</t>
    </rPh>
    <rPh sb="3" eb="5">
      <t>ゴウケイ</t>
    </rPh>
    <rPh sb="5" eb="6">
      <t>ガク</t>
    </rPh>
    <phoneticPr fontId="2"/>
  </si>
  <si>
    <t>社会保険料</t>
    <rPh sb="0" eb="2">
      <t>シャカイ</t>
    </rPh>
    <rPh sb="2" eb="5">
      <t>ホケンリョウ</t>
    </rPh>
    <phoneticPr fontId="2"/>
  </si>
  <si>
    <t>勤務先名
②</t>
    <rPh sb="0" eb="3">
      <t>キンムサキ</t>
    </rPh>
    <rPh sb="3" eb="4">
      <t>メイ</t>
    </rPh>
    <phoneticPr fontId="2"/>
  </si>
  <si>
    <t>勤務先名
③</t>
    <rPh sb="0" eb="3">
      <t>キンムサキ</t>
    </rPh>
    <rPh sb="3" eb="4">
      <t>メイ</t>
    </rPh>
    <phoneticPr fontId="2"/>
  </si>
  <si>
    <t>支払者名称</t>
    <rPh sb="0" eb="2">
      <t>シハライ</t>
    </rPh>
    <rPh sb="2" eb="3">
      <t>シャ</t>
    </rPh>
    <rPh sb="3" eb="5">
      <t>メイショウ</t>
    </rPh>
    <phoneticPr fontId="2"/>
  </si>
  <si>
    <t>収入金額</t>
    <rPh sb="0" eb="2">
      <t>シュウニュウ</t>
    </rPh>
    <rPh sb="2" eb="4">
      <t>キンガク</t>
    </rPh>
    <phoneticPr fontId="2"/>
  </si>
  <si>
    <t>9．雑所得（公的年金等）に関する事項</t>
    <rPh sb="2" eb="5">
      <t>ザツショトク</t>
    </rPh>
    <phoneticPr fontId="2"/>
  </si>
  <si>
    <t>氏名</t>
    <rPh sb="0" eb="2">
      <t>シメイ</t>
    </rPh>
    <phoneticPr fontId="2"/>
  </si>
  <si>
    <t>配</t>
    <rPh sb="0" eb="1">
      <t>ハイ</t>
    </rPh>
    <phoneticPr fontId="2"/>
  </si>
  <si>
    <t>別居扶養親族</t>
    <rPh sb="0" eb="2">
      <t>ベッキョ</t>
    </rPh>
    <rPh sb="2" eb="4">
      <t>フヨウ</t>
    </rPh>
    <rPh sb="4" eb="6">
      <t>シンゾク</t>
    </rPh>
    <phoneticPr fontId="2"/>
  </si>
  <si>
    <t>9.　別居の扶養親族に関する事項（2～5）</t>
    <rPh sb="3" eb="5">
      <t>ベッキョ</t>
    </rPh>
    <rPh sb="6" eb="8">
      <t>フヨウ</t>
    </rPh>
    <rPh sb="8" eb="10">
      <t>シンゾク</t>
    </rPh>
    <rPh sb="11" eb="12">
      <t>カン</t>
    </rPh>
    <rPh sb="14" eb="16">
      <t>ジコウ</t>
    </rPh>
    <phoneticPr fontId="2"/>
  </si>
  <si>
    <t>番号</t>
    <rPh sb="0" eb="2">
      <t>バンゴウ</t>
    </rPh>
    <phoneticPr fontId="2"/>
  </si>
  <si>
    <t>住所</t>
    <rPh sb="0" eb="2">
      <t>ジュウショ</t>
    </rPh>
    <phoneticPr fontId="2"/>
  </si>
  <si>
    <t>所得金額調整控除</t>
    <rPh sb="0" eb="2">
      <t>ショトク</t>
    </rPh>
    <rPh sb="2" eb="4">
      <t>キンガク</t>
    </rPh>
    <rPh sb="4" eb="6">
      <t>チョウセイ</t>
    </rPh>
    <rPh sb="6" eb="8">
      <t>コウジョ</t>
    </rPh>
    <phoneticPr fontId="2"/>
  </si>
  <si>
    <t>給与収入850万円以上</t>
    <rPh sb="0" eb="2">
      <t>キュウヨ</t>
    </rPh>
    <rPh sb="2" eb="4">
      <t>シュウニュウ</t>
    </rPh>
    <rPh sb="7" eb="9">
      <t>マンエン</t>
    </rPh>
    <rPh sb="9" eb="11">
      <t>イジョウ</t>
    </rPh>
    <phoneticPr fontId="2"/>
  </si>
  <si>
    <t>給与収入</t>
    <rPh sb="0" eb="2">
      <t>キュウヨ</t>
    </rPh>
    <rPh sb="2" eb="4">
      <t>シュウニュウ</t>
    </rPh>
    <phoneticPr fontId="2"/>
  </si>
  <si>
    <t>判定</t>
    <rPh sb="0" eb="2">
      <t>ハンテイ</t>
    </rPh>
    <phoneticPr fontId="2"/>
  </si>
  <si>
    <t>本人</t>
    <rPh sb="0" eb="2">
      <t>ホンニン</t>
    </rPh>
    <phoneticPr fontId="2"/>
  </si>
  <si>
    <t>扶養</t>
    <rPh sb="0" eb="2">
      <t>フヨウ</t>
    </rPh>
    <phoneticPr fontId="2"/>
  </si>
  <si>
    <t>①</t>
    <phoneticPr fontId="2"/>
  </si>
  <si>
    <t>②</t>
    <phoneticPr fontId="2"/>
  </si>
  <si>
    <t>③</t>
    <phoneticPr fontId="2"/>
  </si>
  <si>
    <t>④</t>
    <phoneticPr fontId="2"/>
  </si>
  <si>
    <t>⑤</t>
    <phoneticPr fontId="2"/>
  </si>
  <si>
    <t>特扶</t>
    <rPh sb="0" eb="1">
      <t>トク</t>
    </rPh>
    <rPh sb="1" eb="2">
      <t>フ</t>
    </rPh>
    <phoneticPr fontId="2"/>
  </si>
  <si>
    <t>配</t>
    <rPh sb="0" eb="1">
      <t>ハイ</t>
    </rPh>
    <phoneticPr fontId="2"/>
  </si>
  <si>
    <t>イ</t>
    <phoneticPr fontId="2"/>
  </si>
  <si>
    <t>ロ</t>
    <phoneticPr fontId="2"/>
  </si>
  <si>
    <t>ハ</t>
    <phoneticPr fontId="2"/>
  </si>
  <si>
    <t>計</t>
    <rPh sb="0" eb="1">
      <t>ケイ</t>
    </rPh>
    <phoneticPr fontId="2"/>
  </si>
  <si>
    <t>調整①</t>
    <rPh sb="0" eb="2">
      <t>チョウセイ</t>
    </rPh>
    <phoneticPr fontId="2"/>
  </si>
  <si>
    <t>給与所得と年金所得</t>
    <rPh sb="0" eb="2">
      <t>キュウヨ</t>
    </rPh>
    <rPh sb="2" eb="4">
      <t>ショトク</t>
    </rPh>
    <rPh sb="5" eb="7">
      <t>ネンキン</t>
    </rPh>
    <rPh sb="7" eb="9">
      <t>ショトク</t>
    </rPh>
    <phoneticPr fontId="2"/>
  </si>
  <si>
    <t>給与所得</t>
    <rPh sb="0" eb="2">
      <t>キュウヨ</t>
    </rPh>
    <rPh sb="2" eb="4">
      <t>ショトク</t>
    </rPh>
    <phoneticPr fontId="2"/>
  </si>
  <si>
    <t>年金所得</t>
    <rPh sb="0" eb="2">
      <t>ネンキン</t>
    </rPh>
    <rPh sb="2" eb="4">
      <t>ショトク</t>
    </rPh>
    <phoneticPr fontId="2"/>
  </si>
  <si>
    <t>給</t>
    <rPh sb="0" eb="1">
      <t>キュウ</t>
    </rPh>
    <phoneticPr fontId="2"/>
  </si>
  <si>
    <t>年</t>
    <rPh sb="0" eb="1">
      <t>ネン</t>
    </rPh>
    <phoneticPr fontId="2"/>
  </si>
  <si>
    <t>調整②</t>
    <rPh sb="0" eb="2">
      <t>チョウセイ</t>
    </rPh>
    <phoneticPr fontId="2"/>
  </si>
  <si>
    <t>調整後</t>
    <rPh sb="0" eb="3">
      <t>チョウセイゴ</t>
    </rPh>
    <phoneticPr fontId="2"/>
  </si>
  <si>
    <t>表示</t>
    <rPh sb="0" eb="2">
      <t>ヒョウジ</t>
    </rPh>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</si>
  <si>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</si>
  <si>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お疲れ様でした。</t>
    <rPh sb="1" eb="2">
      <t>ツカ</t>
    </rPh>
    <rPh sb="3" eb="4">
      <t>サマ</t>
    </rPh>
    <phoneticPr fontId="2"/>
  </si>
  <si>
    <t>名前リスト</t>
    <rPh sb="0" eb="2">
      <t>ナマエ</t>
    </rPh>
    <phoneticPr fontId="2"/>
  </si>
  <si>
    <t>名前リスト</t>
    <rPh sb="0" eb="2">
      <t>ナマエ</t>
    </rPh>
    <phoneticPr fontId="2"/>
  </si>
  <si>
    <t>源泉徴収票の支払金額</t>
    <rPh sb="0" eb="2">
      <t>ゲンセン</t>
    </rPh>
    <rPh sb="2" eb="4">
      <t>チョウシュウ</t>
    </rPh>
    <rPh sb="4" eb="5">
      <t>ヒョウ</t>
    </rPh>
    <rPh sb="6" eb="8">
      <t>シハライ</t>
    </rPh>
    <rPh sb="8" eb="10">
      <t>キンガク</t>
    </rPh>
    <phoneticPr fontId="2"/>
  </si>
  <si>
    <t>専給有</t>
    <rPh sb="0" eb="2">
      <t>センキュウ</t>
    </rPh>
    <rPh sb="2" eb="3">
      <t>アリ</t>
    </rPh>
    <phoneticPr fontId="2"/>
  </si>
  <si>
    <t>S33</t>
    <phoneticPr fontId="2"/>
  </si>
  <si>
    <t>S34</t>
    <phoneticPr fontId="2"/>
  </si>
  <si>
    <t>S35</t>
    <phoneticPr fontId="2"/>
  </si>
  <si>
    <t>S36</t>
    <phoneticPr fontId="2"/>
  </si>
  <si>
    <t>S37</t>
    <phoneticPr fontId="2"/>
  </si>
  <si>
    <t>/1</t>
    <phoneticPr fontId="2"/>
  </si>
  <si>
    <t>65歳以上？未満？</t>
    <rPh sb="2" eb="3">
      <t>サイ</t>
    </rPh>
    <rPh sb="3" eb="5">
      <t>イジョウ</t>
    </rPh>
    <rPh sb="6" eb="8">
      <t>ミマン</t>
    </rPh>
    <phoneticPr fontId="2"/>
  </si>
  <si>
    <r>
      <t>次の①～③</t>
    </r>
    <r>
      <rPr>
        <b/>
        <sz val="8"/>
        <color theme="1"/>
        <rFont val="HG丸ｺﾞｼｯｸM-PRO"/>
        <family val="3"/>
        <charset val="128"/>
      </rPr>
      <t>すべて</t>
    </r>
    <r>
      <rPr>
        <sz val="8"/>
        <color theme="1"/>
        <rFont val="HG丸ｺﾞｼｯｸM-PRO"/>
        <family val="3"/>
        <charset val="128"/>
      </rPr>
      <t>に該当する場合、チェックをいれてください</t>
    </r>
    <rPh sb="0" eb="1">
      <t>ツギ</t>
    </rPh>
    <rPh sb="9" eb="11">
      <t>ガイトウ</t>
    </rPh>
    <rPh sb="13" eb="15">
      <t>バアイ</t>
    </rPh>
    <phoneticPr fontId="2"/>
  </si>
  <si>
    <r>
      <t>次の①か②</t>
    </r>
    <r>
      <rPr>
        <b/>
        <sz val="8"/>
        <color theme="1"/>
        <rFont val="HG丸ｺﾞｼｯｸM-PRO"/>
        <family val="3"/>
        <charset val="128"/>
      </rPr>
      <t>いずれか</t>
    </r>
    <r>
      <rPr>
        <sz val="8"/>
        <color theme="1"/>
        <rFont val="HG丸ｺﾞｼｯｸM-PRO"/>
        <family val="3"/>
        <charset val="128"/>
      </rPr>
      <t>に該当する場合、チェックをいれてください</t>
    </r>
    <rPh sb="0" eb="1">
      <t>ツギ</t>
    </rPh>
    <rPh sb="10" eb="12">
      <t>ガイトウ</t>
    </rPh>
    <rPh sb="14" eb="16">
      <t>バアイ</t>
    </rPh>
    <phoneticPr fontId="2"/>
  </si>
  <si>
    <r>
      <t>①夫と</t>
    </r>
    <r>
      <rPr>
        <b/>
        <sz val="8"/>
        <color theme="1"/>
        <rFont val="HG丸ｺﾞｼｯｸM-PRO"/>
        <family val="3"/>
        <charset val="128"/>
      </rPr>
      <t>死別</t>
    </r>
    <r>
      <rPr>
        <sz val="8"/>
        <color theme="1"/>
        <rFont val="HG丸ｺﾞｼｯｸM-PRO"/>
        <family val="3"/>
        <charset val="128"/>
      </rPr>
      <t>している又は夫の</t>
    </r>
    <r>
      <rPr>
        <b/>
        <sz val="8"/>
        <color theme="1"/>
        <rFont val="HG丸ｺﾞｼｯｸM-PRO"/>
        <family val="3"/>
        <charset val="128"/>
      </rPr>
      <t>生死が明らかではない</t>
    </r>
    <r>
      <rPr>
        <sz val="8"/>
        <color theme="1"/>
        <rFont val="HG丸ｺﾞｼｯｸM-PRO"/>
        <family val="3"/>
        <charset val="128"/>
      </rPr>
      <t>方で、合計所得金額が</t>
    </r>
    <r>
      <rPr>
        <b/>
        <sz val="8"/>
        <color theme="1"/>
        <rFont val="HG丸ｺﾞｼｯｸM-PRO"/>
        <family val="3"/>
        <charset val="128"/>
      </rPr>
      <t>500万円以下</t>
    </r>
    <rPh sb="1" eb="2">
      <t>オット</t>
    </rPh>
    <rPh sb="3" eb="5">
      <t>シベツ</t>
    </rPh>
    <rPh sb="9" eb="10">
      <t>マタ</t>
    </rPh>
    <rPh sb="11" eb="12">
      <t>オット</t>
    </rPh>
    <rPh sb="13" eb="15">
      <t>セイシ</t>
    </rPh>
    <rPh sb="16" eb="17">
      <t>アキ</t>
    </rPh>
    <rPh sb="23" eb="24">
      <t>カタ</t>
    </rPh>
    <rPh sb="26" eb="28">
      <t>ゴウケイ</t>
    </rPh>
    <rPh sb="28" eb="30">
      <t>ショトク</t>
    </rPh>
    <rPh sb="30" eb="32">
      <t>キンガク</t>
    </rPh>
    <rPh sb="36" eb="38">
      <t>マンエン</t>
    </rPh>
    <rPh sb="38" eb="40">
      <t>イカ</t>
    </rPh>
    <phoneticPr fontId="2"/>
  </si>
  <si>
    <r>
      <t>②夫と</t>
    </r>
    <r>
      <rPr>
        <b/>
        <sz val="8"/>
        <color theme="1"/>
        <rFont val="HG丸ｺﾞｼｯｸM-PRO"/>
        <family val="3"/>
        <charset val="128"/>
      </rPr>
      <t>離別</t>
    </r>
    <r>
      <rPr>
        <sz val="8"/>
        <color theme="1"/>
        <rFont val="HG丸ｺﾞｼｯｸM-PRO"/>
        <family val="3"/>
        <charset val="128"/>
      </rPr>
      <t>していて、かつ</t>
    </r>
    <r>
      <rPr>
        <b/>
        <sz val="8"/>
        <color theme="1"/>
        <rFont val="HG丸ｺﾞｼｯｸM-PRO"/>
        <family val="3"/>
        <charset val="128"/>
      </rPr>
      <t>扶養親族がいる</t>
    </r>
    <r>
      <rPr>
        <sz val="8"/>
        <color theme="1"/>
        <rFont val="HG丸ｺﾞｼｯｸM-PRO"/>
        <family val="3"/>
        <charset val="128"/>
      </rPr>
      <t>人で合計所得金額が</t>
    </r>
    <r>
      <rPr>
        <b/>
        <sz val="8"/>
        <color theme="1"/>
        <rFont val="HG丸ｺﾞｼｯｸM-PRO"/>
        <family val="3"/>
        <charset val="128"/>
      </rPr>
      <t>500万円以下</t>
    </r>
    <rPh sb="1" eb="2">
      <t>オット</t>
    </rPh>
    <rPh sb="3" eb="5">
      <t>リベツ</t>
    </rPh>
    <rPh sb="12" eb="14">
      <t>フヨウ</t>
    </rPh>
    <rPh sb="14" eb="16">
      <t>シンゾク</t>
    </rPh>
    <rPh sb="19" eb="20">
      <t>ヒト</t>
    </rPh>
    <rPh sb="21" eb="23">
      <t>ゴウケイ</t>
    </rPh>
    <rPh sb="23" eb="25">
      <t>ショトク</t>
    </rPh>
    <rPh sb="25" eb="27">
      <t>キンガク</t>
    </rPh>
    <rPh sb="31" eb="33">
      <t>マンエン</t>
    </rPh>
    <rPh sb="33" eb="35">
      <t>イカ</t>
    </rPh>
    <phoneticPr fontId="2"/>
  </si>
  <si>
    <r>
      <t xml:space="preserve">合計所得金額が
</t>
    </r>
    <r>
      <rPr>
        <b/>
        <sz val="6"/>
        <color theme="1"/>
        <rFont val="HG丸ｺﾞｼｯｸM-PRO"/>
        <family val="3"/>
        <charset val="128"/>
      </rPr>
      <t>75万円以下</t>
    </r>
    <r>
      <rPr>
        <sz val="6"/>
        <color theme="1"/>
        <rFont val="HG丸ｺﾞｼｯｸM-PRO"/>
        <family val="3"/>
        <charset val="128"/>
      </rPr>
      <t>で
右記の</t>
    </r>
    <r>
      <rPr>
        <b/>
        <sz val="6"/>
        <color theme="1"/>
        <rFont val="HG丸ｺﾞｼｯｸM-PRO"/>
        <family val="3"/>
        <charset val="128"/>
      </rPr>
      <t>すべて</t>
    </r>
    <r>
      <rPr>
        <sz val="6"/>
        <color theme="1"/>
        <rFont val="HG丸ｺﾞｼｯｸM-PRO"/>
        <family val="3"/>
        <charset val="128"/>
      </rPr>
      <t>に
該当する方</t>
    </r>
    <rPh sb="0" eb="2">
      <t>ゴウケイ</t>
    </rPh>
    <rPh sb="2" eb="4">
      <t>ショトク</t>
    </rPh>
    <rPh sb="4" eb="6">
      <t>キンガク</t>
    </rPh>
    <rPh sb="10" eb="12">
      <t>マンエン</t>
    </rPh>
    <rPh sb="12" eb="14">
      <t>イカ</t>
    </rPh>
    <rPh sb="16" eb="18">
      <t>ウキ</t>
    </rPh>
    <rPh sb="24" eb="26">
      <t>ガイトウ</t>
    </rPh>
    <rPh sb="28" eb="29">
      <t>カタ</t>
    </rPh>
    <phoneticPr fontId="2"/>
  </si>
  <si>
    <r>
      <t xml:space="preserve">(1)医療を受けた方の
　 </t>
    </r>
    <r>
      <rPr>
        <b/>
        <sz val="7"/>
        <color theme="1"/>
        <rFont val="HG丸ｺﾞｼｯｸM-PRO"/>
        <family val="3"/>
        <charset val="128"/>
      </rPr>
      <t>氏名</t>
    </r>
    <rPh sb="3" eb="5">
      <t>イリョウ</t>
    </rPh>
    <rPh sb="6" eb="7">
      <t>ウ</t>
    </rPh>
    <rPh sb="9" eb="10">
      <t>カタ</t>
    </rPh>
    <rPh sb="14" eb="16">
      <t>シメイ</t>
    </rPh>
    <phoneticPr fontId="2"/>
  </si>
  <si>
    <r>
      <t xml:space="preserve">(2)病院・薬局などの
    </t>
    </r>
    <r>
      <rPr>
        <b/>
        <sz val="7"/>
        <color theme="1"/>
        <rFont val="HG丸ｺﾞｼｯｸM-PRO"/>
        <family val="3"/>
        <charset val="128"/>
      </rPr>
      <t>支払先の名称</t>
    </r>
    <rPh sb="3" eb="5">
      <t>ビョウイン</t>
    </rPh>
    <rPh sb="6" eb="8">
      <t>ヤッキョク</t>
    </rPh>
    <rPh sb="16" eb="18">
      <t>シハライ</t>
    </rPh>
    <rPh sb="18" eb="19">
      <t>サキ</t>
    </rPh>
    <rPh sb="20" eb="22">
      <t>メイショウ</t>
    </rPh>
    <phoneticPr fontId="2"/>
  </si>
  <si>
    <r>
      <t>(4)支払った</t>
    </r>
    <r>
      <rPr>
        <b/>
        <sz val="7"/>
        <color theme="1"/>
        <rFont val="HG丸ｺﾞｼｯｸM-PRO"/>
        <family val="3"/>
        <charset val="128"/>
      </rPr>
      <t>医療費の額</t>
    </r>
    <rPh sb="3" eb="5">
      <t>シハラ</t>
    </rPh>
    <rPh sb="7" eb="10">
      <t>イリョウヒ</t>
    </rPh>
    <rPh sb="11" eb="12">
      <t>ガク</t>
    </rPh>
    <phoneticPr fontId="2"/>
  </si>
  <si>
    <r>
      <t xml:space="preserve">(5) (4)のうち生命保険
や社会保険などで
</t>
    </r>
    <r>
      <rPr>
        <b/>
        <sz val="7"/>
        <color theme="1"/>
        <rFont val="HG丸ｺﾞｼｯｸM-PRO"/>
        <family val="3"/>
        <charset val="128"/>
      </rPr>
      <t>補填される金額</t>
    </r>
    <rPh sb="10" eb="12">
      <t>セイメイ</t>
    </rPh>
    <rPh sb="12" eb="14">
      <t>ホケン</t>
    </rPh>
    <rPh sb="16" eb="18">
      <t>シャカイ</t>
    </rPh>
    <rPh sb="18" eb="20">
      <t>ホケン</t>
    </rPh>
    <rPh sb="24" eb="26">
      <t>ホテン</t>
    </rPh>
    <rPh sb="29" eb="31">
      <t>キンガク</t>
    </rPh>
    <phoneticPr fontId="2"/>
  </si>
  <si>
    <t>オレンジ色に入力できます。それ以外には入力・変更ができません。</t>
    <phoneticPr fontId="2"/>
  </si>
  <si>
    <t>水色はタブになっています。選択して▼マークから選んでください。</t>
    <rPh sb="0" eb="2">
      <t>ミズイロ</t>
    </rPh>
    <rPh sb="13" eb="15">
      <t>センタク</t>
    </rPh>
    <rPh sb="23" eb="24">
      <t>エラ</t>
    </rPh>
    <phoneticPr fontId="2"/>
  </si>
  <si>
    <t>※注意事項※です。選択することで文章が表示されます。</t>
    <rPh sb="1" eb="3">
      <t>チュウイ</t>
    </rPh>
    <rPh sb="3" eb="5">
      <t>ジコウ</t>
    </rPh>
    <rPh sb="9" eb="11">
      <t>センタク</t>
    </rPh>
    <rPh sb="16" eb="18">
      <t>ブンショウ</t>
    </rPh>
    <rPh sb="19" eb="21">
      <t>ヒョウジ</t>
    </rPh>
    <phoneticPr fontId="2"/>
  </si>
  <si>
    <t>身体</t>
  </si>
  <si>
    <t>4.事業等（農業・営業）所得に関する事項</t>
    <rPh sb="2" eb="4">
      <t>ジギョウ</t>
    </rPh>
    <rPh sb="4" eb="5">
      <t>トウ</t>
    </rPh>
    <rPh sb="6" eb="8">
      <t>ノウギョウ</t>
    </rPh>
    <rPh sb="9" eb="11">
      <t>エイギョウ</t>
    </rPh>
    <rPh sb="12" eb="14">
      <t>ショトク</t>
    </rPh>
    <rPh sb="15" eb="16">
      <t>カン</t>
    </rPh>
    <rPh sb="18" eb="20">
      <t>ジコウ</t>
    </rPh>
    <phoneticPr fontId="2"/>
  </si>
  <si>
    <t>（1）事業所名及び事業種目</t>
    <rPh sb="3" eb="6">
      <t>ジギョウショ</t>
    </rPh>
    <rPh sb="6" eb="7">
      <t>メイ</t>
    </rPh>
    <rPh sb="7" eb="8">
      <t>オヨ</t>
    </rPh>
    <rPh sb="9" eb="11">
      <t>ジギョウ</t>
    </rPh>
    <rPh sb="11" eb="13">
      <t>シュモク</t>
    </rPh>
    <phoneticPr fontId="2"/>
  </si>
  <si>
    <t>（2）事業所所在地</t>
    <rPh sb="3" eb="6">
      <t>ジギョウショ</t>
    </rPh>
    <rPh sb="6" eb="9">
      <t>ショザイチ</t>
    </rPh>
    <phoneticPr fontId="2"/>
  </si>
  <si>
    <t>（3）事業　開始・閉鎖</t>
    <rPh sb="3" eb="5">
      <t>ジギョウ</t>
    </rPh>
    <rPh sb="6" eb="8">
      <t>カイシ</t>
    </rPh>
    <rPh sb="9" eb="11">
      <t>ヘイサ</t>
    </rPh>
    <phoneticPr fontId="2"/>
  </si>
  <si>
    <t>項　目</t>
    <rPh sb="0" eb="1">
      <t>コウ</t>
    </rPh>
    <rPh sb="2" eb="3">
      <t>メ</t>
    </rPh>
    <phoneticPr fontId="2"/>
  </si>
  <si>
    <t>金　額</t>
    <rPh sb="0" eb="1">
      <t>キン</t>
    </rPh>
    <rPh sb="2" eb="3">
      <t>ガク</t>
    </rPh>
    <phoneticPr fontId="2"/>
  </si>
  <si>
    <t>売上（収入）金額</t>
    <rPh sb="0" eb="2">
      <t>ウリアゲ</t>
    </rPh>
    <rPh sb="3" eb="5">
      <t>シュウニュウ</t>
    </rPh>
    <rPh sb="6" eb="8">
      <t>キンガク</t>
    </rPh>
    <phoneticPr fontId="2"/>
  </si>
  <si>
    <t>材料費</t>
    <rPh sb="0" eb="3">
      <t>ザイリョウヒ</t>
    </rPh>
    <phoneticPr fontId="2"/>
  </si>
  <si>
    <t>給付金</t>
    <rPh sb="0" eb="3">
      <t>キュウフキン</t>
    </rPh>
    <phoneticPr fontId="2"/>
  </si>
  <si>
    <t>燃料費</t>
    <rPh sb="0" eb="3">
      <t>ネンリョウヒ</t>
    </rPh>
    <phoneticPr fontId="2"/>
  </si>
  <si>
    <t>家事消費</t>
    <rPh sb="0" eb="2">
      <t>カジ</t>
    </rPh>
    <rPh sb="2" eb="4">
      <t>ショウヒ</t>
    </rPh>
    <phoneticPr fontId="2"/>
  </si>
  <si>
    <t>消耗品費</t>
    <rPh sb="0" eb="2">
      <t>ショウモウ</t>
    </rPh>
    <rPh sb="2" eb="3">
      <t>ヒン</t>
    </rPh>
    <rPh sb="3" eb="4">
      <t>ヒ</t>
    </rPh>
    <phoneticPr fontId="2"/>
  </si>
  <si>
    <t>その他の収入</t>
    <rPh sb="2" eb="3">
      <t>タ</t>
    </rPh>
    <rPh sb="4" eb="6">
      <t>シュウニュウ</t>
    </rPh>
    <phoneticPr fontId="2"/>
  </si>
  <si>
    <t>水道光熱費</t>
    <rPh sb="0" eb="2">
      <t>スイドウ</t>
    </rPh>
    <rPh sb="2" eb="5">
      <t>コウネツヒ</t>
    </rPh>
    <phoneticPr fontId="2"/>
  </si>
  <si>
    <t>項目①～④の合計</t>
    <rPh sb="0" eb="2">
      <t>コウモク</t>
    </rPh>
    <rPh sb="6" eb="8">
      <t>ゴウケイ</t>
    </rPh>
    <phoneticPr fontId="2"/>
  </si>
  <si>
    <t>㉔</t>
    <phoneticPr fontId="2"/>
  </si>
  <si>
    <t>通信費</t>
    <rPh sb="0" eb="3">
      <t>ツウシンヒ</t>
    </rPh>
    <phoneticPr fontId="2"/>
  </si>
  <si>
    <t>売上原価</t>
    <rPh sb="0" eb="2">
      <t>ウリアゲ</t>
    </rPh>
    <rPh sb="2" eb="4">
      <t>ゲンカ</t>
    </rPh>
    <phoneticPr fontId="2"/>
  </si>
  <si>
    <t>⑥</t>
    <phoneticPr fontId="2"/>
  </si>
  <si>
    <t>期首たな卸高</t>
    <rPh sb="0" eb="2">
      <t>キシュ</t>
    </rPh>
    <rPh sb="4" eb="5">
      <t>オロシ</t>
    </rPh>
    <rPh sb="5" eb="6">
      <t>タカ</t>
    </rPh>
    <phoneticPr fontId="2"/>
  </si>
  <si>
    <t>車両交通費</t>
    <rPh sb="0" eb="2">
      <t>シャリョウ</t>
    </rPh>
    <rPh sb="2" eb="5">
      <t>コウツウヒ</t>
    </rPh>
    <phoneticPr fontId="2"/>
  </si>
  <si>
    <t>仕入金額</t>
    <rPh sb="0" eb="2">
      <t>シイレ</t>
    </rPh>
    <rPh sb="2" eb="4">
      <t>キンガク</t>
    </rPh>
    <phoneticPr fontId="2"/>
  </si>
  <si>
    <t>修繕費</t>
    <rPh sb="0" eb="3">
      <t>シュウゼンヒ</t>
    </rPh>
    <phoneticPr fontId="2"/>
  </si>
  <si>
    <t>項目⑥、⑦の合計</t>
    <rPh sb="0" eb="2">
      <t>コウモク</t>
    </rPh>
    <rPh sb="6" eb="8">
      <t>ゴウケイ</t>
    </rPh>
    <phoneticPr fontId="2"/>
  </si>
  <si>
    <t>荷造運賃費</t>
    <rPh sb="0" eb="2">
      <t>ニヅク</t>
    </rPh>
    <rPh sb="2" eb="4">
      <t>ウンチン</t>
    </rPh>
    <rPh sb="4" eb="5">
      <t>ヒ</t>
    </rPh>
    <phoneticPr fontId="2"/>
  </si>
  <si>
    <t>期末たな卸高</t>
    <rPh sb="0" eb="2">
      <t>キマツ</t>
    </rPh>
    <rPh sb="4" eb="5">
      <t>オロシ</t>
    </rPh>
    <rPh sb="5" eb="6">
      <t>タカ</t>
    </rPh>
    <phoneticPr fontId="2"/>
  </si>
  <si>
    <t>㉘</t>
    <phoneticPr fontId="2"/>
  </si>
  <si>
    <t>差引原価 ⑧ー⑨</t>
    <rPh sb="0" eb="2">
      <t>サシヒキ</t>
    </rPh>
    <rPh sb="2" eb="4">
      <t>ゲンカ</t>
    </rPh>
    <phoneticPr fontId="2"/>
  </si>
  <si>
    <t>差引額（⑤－⑩）</t>
    <rPh sb="0" eb="2">
      <t>サシヒキ</t>
    </rPh>
    <rPh sb="2" eb="3">
      <t>ガク</t>
    </rPh>
    <phoneticPr fontId="2"/>
  </si>
  <si>
    <t>給料・賃金</t>
    <rPh sb="0" eb="2">
      <t>キュウリョウ</t>
    </rPh>
    <rPh sb="3" eb="5">
      <t>チンギン</t>
    </rPh>
    <phoneticPr fontId="2"/>
  </si>
  <si>
    <t>外注工賃</t>
    <rPh sb="0" eb="2">
      <t>ガイチュウ</t>
    </rPh>
    <rPh sb="2" eb="4">
      <t>コウチン</t>
    </rPh>
    <phoneticPr fontId="2"/>
  </si>
  <si>
    <t>JA関連</t>
    <rPh sb="2" eb="4">
      <t>カンレン</t>
    </rPh>
    <phoneticPr fontId="2"/>
  </si>
  <si>
    <t>⑭</t>
    <phoneticPr fontId="2"/>
  </si>
  <si>
    <t>⑭</t>
    <phoneticPr fontId="2"/>
  </si>
  <si>
    <t>減価償却費</t>
    <rPh sb="0" eb="2">
      <t>ゲンカ</t>
    </rPh>
    <rPh sb="2" eb="4">
      <t>ショウキャク</t>
    </rPh>
    <rPh sb="4" eb="5">
      <t>ヒ</t>
    </rPh>
    <phoneticPr fontId="2"/>
  </si>
  <si>
    <t>㉝</t>
    <phoneticPr fontId="2"/>
  </si>
  <si>
    <t>漁協関連</t>
    <rPh sb="0" eb="2">
      <t>ギョキョウ</t>
    </rPh>
    <rPh sb="2" eb="4">
      <t>カンレン</t>
    </rPh>
    <phoneticPr fontId="2"/>
  </si>
  <si>
    <t>⑮</t>
    <phoneticPr fontId="2"/>
  </si>
  <si>
    <t>地代・家賃</t>
    <rPh sb="0" eb="2">
      <t>チダイ</t>
    </rPh>
    <rPh sb="3" eb="5">
      <t>ヤチン</t>
    </rPh>
    <phoneticPr fontId="2"/>
  </si>
  <si>
    <t>雑費</t>
    <rPh sb="0" eb="2">
      <t>ザッピ</t>
    </rPh>
    <phoneticPr fontId="2"/>
  </si>
  <si>
    <t>借入金利子</t>
    <rPh sb="0" eb="2">
      <t>カリイレ</t>
    </rPh>
    <rPh sb="2" eb="3">
      <t>キン</t>
    </rPh>
    <rPh sb="3" eb="5">
      <t>リシ</t>
    </rPh>
    <phoneticPr fontId="2"/>
  </si>
  <si>
    <t>㉟必要経費計</t>
    <rPh sb="1" eb="3">
      <t>ヒツヨウ</t>
    </rPh>
    <rPh sb="3" eb="5">
      <t>ケイヒ</t>
    </rPh>
    <rPh sb="5" eb="6">
      <t>ケイ</t>
    </rPh>
    <phoneticPr fontId="2"/>
  </si>
  <si>
    <t>租税公課</t>
    <rPh sb="0" eb="2">
      <t>ソゼイ</t>
    </rPh>
    <rPh sb="2" eb="4">
      <t>コウカ</t>
    </rPh>
    <phoneticPr fontId="2"/>
  </si>
  <si>
    <t>㊱専従者控除前の所得金額</t>
    <rPh sb="1" eb="4">
      <t>センジュウシャ</t>
    </rPh>
    <rPh sb="4" eb="6">
      <t>コウジョ</t>
    </rPh>
    <rPh sb="6" eb="7">
      <t>マエ</t>
    </rPh>
    <rPh sb="8" eb="10">
      <t>ショトク</t>
    </rPh>
    <rPh sb="10" eb="12">
      <t>キンガク</t>
    </rPh>
    <phoneticPr fontId="2"/>
  </si>
  <si>
    <t>共済保険</t>
    <rPh sb="0" eb="2">
      <t>キョウサイ</t>
    </rPh>
    <rPh sb="2" eb="4">
      <t>ホケン</t>
    </rPh>
    <phoneticPr fontId="2"/>
  </si>
  <si>
    <t>㊲専従者控除額</t>
    <rPh sb="1" eb="4">
      <t>センジュウシャ</t>
    </rPh>
    <rPh sb="4" eb="6">
      <t>コウジョ</t>
    </rPh>
    <rPh sb="6" eb="7">
      <t>ガク</t>
    </rPh>
    <phoneticPr fontId="2"/>
  </si>
  <si>
    <t>諸会費</t>
    <rPh sb="0" eb="1">
      <t>ショ</t>
    </rPh>
    <rPh sb="1" eb="3">
      <t>カイヒ</t>
    </rPh>
    <phoneticPr fontId="2"/>
  </si>
  <si>
    <t>㊳所得金額</t>
    <rPh sb="1" eb="3">
      <t>ショトク</t>
    </rPh>
    <rPh sb="3" eb="5">
      <t>キンガク</t>
    </rPh>
    <phoneticPr fontId="2"/>
  </si>
  <si>
    <t>〇　事業所得に関する給料・賃金の内訳</t>
    <rPh sb="2" eb="4">
      <t>ジギョウ</t>
    </rPh>
    <rPh sb="4" eb="6">
      <t>ショトク</t>
    </rPh>
    <rPh sb="7" eb="8">
      <t>カン</t>
    </rPh>
    <rPh sb="10" eb="12">
      <t>キュウリョウ</t>
    </rPh>
    <rPh sb="13" eb="15">
      <t>チンギン</t>
    </rPh>
    <rPh sb="16" eb="18">
      <t>ウチワケ</t>
    </rPh>
    <phoneticPr fontId="2"/>
  </si>
  <si>
    <t>氏　名</t>
    <rPh sb="0" eb="1">
      <t>シ</t>
    </rPh>
    <rPh sb="2" eb="3">
      <t>ナ</t>
    </rPh>
    <phoneticPr fontId="2"/>
  </si>
  <si>
    <t>住　所</t>
    <rPh sb="0" eb="1">
      <t>ジュウ</t>
    </rPh>
    <rPh sb="2" eb="3">
      <t>ショ</t>
    </rPh>
    <phoneticPr fontId="2"/>
  </si>
  <si>
    <t>）人分</t>
    <rPh sb="1" eb="3">
      <t>ニンブン</t>
    </rPh>
    <phoneticPr fontId="2"/>
  </si>
  <si>
    <t>支払額合計</t>
    <rPh sb="0" eb="2">
      <t>シハライ</t>
    </rPh>
    <rPh sb="2" eb="3">
      <t>ガク</t>
    </rPh>
    <rPh sb="3" eb="5">
      <t>ゴウケイ</t>
    </rPh>
    <phoneticPr fontId="2"/>
  </si>
  <si>
    <t>〇　事業所得に関する地代・家賃の内訳</t>
    <rPh sb="2" eb="4">
      <t>ジギョウ</t>
    </rPh>
    <rPh sb="4" eb="6">
      <t>ショトク</t>
    </rPh>
    <rPh sb="7" eb="8">
      <t>カン</t>
    </rPh>
    <rPh sb="10" eb="12">
      <t>チダイ</t>
    </rPh>
    <rPh sb="13" eb="15">
      <t>ヤチン</t>
    </rPh>
    <rPh sb="16" eb="18">
      <t>ウチワケ</t>
    </rPh>
    <phoneticPr fontId="2"/>
  </si>
  <si>
    <t>賃借物件</t>
    <rPh sb="0" eb="2">
      <t>チンシャク</t>
    </rPh>
    <rPh sb="2" eb="4">
      <t>ブッケン</t>
    </rPh>
    <phoneticPr fontId="2"/>
  </si>
  <si>
    <t>支払先住所</t>
    <rPh sb="0" eb="2">
      <t>シハライ</t>
    </rPh>
    <rPh sb="2" eb="3">
      <t>サキ</t>
    </rPh>
    <rPh sb="3" eb="5">
      <t>ジュウショ</t>
    </rPh>
    <phoneticPr fontId="2"/>
  </si>
  <si>
    <t>賃借月数</t>
    <rPh sb="0" eb="2">
      <t>チンシャク</t>
    </rPh>
    <rPh sb="2" eb="4">
      <t>ゲッスウ</t>
    </rPh>
    <phoneticPr fontId="2"/>
  </si>
  <si>
    <t>〇　事業所得に関する減価償却費の内訳</t>
    <rPh sb="2" eb="4">
      <t>ジギョウ</t>
    </rPh>
    <rPh sb="4" eb="6">
      <t>ショトク</t>
    </rPh>
    <rPh sb="7" eb="8">
      <t>カン</t>
    </rPh>
    <rPh sb="10" eb="12">
      <t>ゲンカ</t>
    </rPh>
    <rPh sb="12" eb="14">
      <t>ショウキャク</t>
    </rPh>
    <rPh sb="14" eb="15">
      <t>ヒ</t>
    </rPh>
    <rPh sb="16" eb="18">
      <t>ウチワケ</t>
    </rPh>
    <phoneticPr fontId="2"/>
  </si>
  <si>
    <t>資産名</t>
    <rPh sb="0" eb="2">
      <t>シサン</t>
    </rPh>
    <rPh sb="2" eb="3">
      <t>メイ</t>
    </rPh>
    <phoneticPr fontId="2"/>
  </si>
  <si>
    <t>取得
年月</t>
    <rPh sb="0" eb="2">
      <t>シュトク</t>
    </rPh>
    <rPh sb="3" eb="5">
      <t>ネンゲツ</t>
    </rPh>
    <phoneticPr fontId="2"/>
  </si>
  <si>
    <t>取得価額</t>
    <rPh sb="0" eb="2">
      <t>シュトク</t>
    </rPh>
    <rPh sb="2" eb="4">
      <t>カガク</t>
    </rPh>
    <phoneticPr fontId="2"/>
  </si>
  <si>
    <t>償却
方法</t>
    <rPh sb="0" eb="2">
      <t>ショウキャク</t>
    </rPh>
    <rPh sb="3" eb="5">
      <t>ホウホウ</t>
    </rPh>
    <phoneticPr fontId="2"/>
  </si>
  <si>
    <t>耐用
年数</t>
    <rPh sb="0" eb="2">
      <t>タイヨウ</t>
    </rPh>
    <rPh sb="3" eb="5">
      <t>ネンスウ</t>
    </rPh>
    <phoneticPr fontId="2"/>
  </si>
  <si>
    <t>償却
期間</t>
    <rPh sb="0" eb="2">
      <t>ショウキャク</t>
    </rPh>
    <rPh sb="3" eb="5">
      <t>キカン</t>
    </rPh>
    <phoneticPr fontId="2"/>
  </si>
  <si>
    <t>事業専用
割合</t>
    <rPh sb="0" eb="2">
      <t>ジギョウ</t>
    </rPh>
    <rPh sb="2" eb="3">
      <t>セン</t>
    </rPh>
    <rPh sb="3" eb="4">
      <t>ヨウ</t>
    </rPh>
    <rPh sb="5" eb="7">
      <t>ワリアイ</t>
    </rPh>
    <phoneticPr fontId="2"/>
  </si>
  <si>
    <t>本年分の必要経費算入額</t>
    <rPh sb="0" eb="2">
      <t>ホンネン</t>
    </rPh>
    <rPh sb="2" eb="3">
      <t>ブン</t>
    </rPh>
    <rPh sb="4" eb="6">
      <t>ヒツヨウ</t>
    </rPh>
    <rPh sb="6" eb="8">
      <t>ケイヒ</t>
    </rPh>
    <rPh sb="8" eb="10">
      <t>サンニュウ</t>
    </rPh>
    <rPh sb="10" eb="11">
      <t>ガク</t>
    </rPh>
    <phoneticPr fontId="2"/>
  </si>
  <si>
    <t>％</t>
    <phoneticPr fontId="2"/>
  </si>
  <si>
    <t>〇　事業専従者に関する事項</t>
    <rPh sb="2" eb="4">
      <t>ジギョウ</t>
    </rPh>
    <rPh sb="4" eb="7">
      <t>センジュウシャ</t>
    </rPh>
    <rPh sb="8" eb="9">
      <t>カン</t>
    </rPh>
    <rPh sb="11" eb="13">
      <t>ジコウ</t>
    </rPh>
    <phoneticPr fontId="2"/>
  </si>
  <si>
    <t>従事月数</t>
    <rPh sb="0" eb="2">
      <t>ジュウジ</t>
    </rPh>
    <rPh sb="2" eb="4">
      <t>ゲッスウ</t>
    </rPh>
    <phoneticPr fontId="2"/>
  </si>
  <si>
    <t>専従者給与（控除）額</t>
    <rPh sb="0" eb="3">
      <t>センジュウシャ</t>
    </rPh>
    <rPh sb="3" eb="5">
      <t>キュウヨ</t>
    </rPh>
    <rPh sb="6" eb="8">
      <t>コウジョ</t>
    </rPh>
    <rPh sb="9" eb="10">
      <t>ガク</t>
    </rPh>
    <phoneticPr fontId="2"/>
  </si>
  <si>
    <t>専従者控除の合計</t>
    <rPh sb="0" eb="3">
      <t>センジュウシャ</t>
    </rPh>
    <rPh sb="3" eb="5">
      <t>コウジョ</t>
    </rPh>
    <rPh sb="6" eb="8">
      <t>ゴウケイ</t>
    </rPh>
    <phoneticPr fontId="2"/>
  </si>
  <si>
    <t>5.不動産所得に関する事項</t>
    <rPh sb="2" eb="5">
      <t>フドウサン</t>
    </rPh>
    <rPh sb="5" eb="7">
      <t>ショトク</t>
    </rPh>
    <rPh sb="8" eb="9">
      <t>カン</t>
    </rPh>
    <rPh sb="11" eb="13">
      <t>ジコウ</t>
    </rPh>
    <phoneticPr fontId="2"/>
  </si>
  <si>
    <t>（１）　不動産の種類</t>
    <rPh sb="4" eb="7">
      <t>フドウサン</t>
    </rPh>
    <rPh sb="8" eb="10">
      <t>シュルイ</t>
    </rPh>
    <phoneticPr fontId="2"/>
  </si>
  <si>
    <t>（２）　物件の住所</t>
    <rPh sb="4" eb="6">
      <t>ブッケン</t>
    </rPh>
    <rPh sb="7" eb="9">
      <t>ジュウショ</t>
    </rPh>
    <phoneticPr fontId="2"/>
  </si>
  <si>
    <t>①</t>
    <phoneticPr fontId="2"/>
  </si>
  <si>
    <t>貸家</t>
    <rPh sb="0" eb="2">
      <t>カシヤ</t>
    </rPh>
    <phoneticPr fontId="2"/>
  </si>
  <si>
    <t>③</t>
    <phoneticPr fontId="2"/>
  </si>
  <si>
    <t>A　合計（①～④）</t>
    <rPh sb="2" eb="4">
      <t>ゴウケイ</t>
    </rPh>
    <phoneticPr fontId="2"/>
  </si>
  <si>
    <t>必要経費計</t>
    <rPh sb="0" eb="2">
      <t>ヒツヨウ</t>
    </rPh>
    <rPh sb="2" eb="4">
      <t>ケイヒ</t>
    </rPh>
    <rPh sb="4" eb="5">
      <t>ケイ</t>
    </rPh>
    <phoneticPr fontId="2"/>
  </si>
  <si>
    <t>損害保険料</t>
    <rPh sb="0" eb="2">
      <t>ソンガイ</t>
    </rPh>
    <rPh sb="2" eb="4">
      <t>ホケン</t>
    </rPh>
    <rPh sb="4" eb="5">
      <t>リョウ</t>
    </rPh>
    <phoneticPr fontId="2"/>
  </si>
  <si>
    <t>⑪</t>
    <phoneticPr fontId="2"/>
  </si>
  <si>
    <t>所得金額</t>
    <rPh sb="0" eb="2">
      <t>ショトク</t>
    </rPh>
    <rPh sb="2" eb="4">
      <t>キンガク</t>
    </rPh>
    <phoneticPr fontId="2"/>
  </si>
  <si>
    <t>〇　不動産所得に関する給料・賃金の内訳</t>
    <rPh sb="2" eb="5">
      <t>フドウサン</t>
    </rPh>
    <rPh sb="5" eb="7">
      <t>ショトク</t>
    </rPh>
    <rPh sb="8" eb="9">
      <t>カン</t>
    </rPh>
    <rPh sb="11" eb="13">
      <t>キュウリョウ</t>
    </rPh>
    <rPh sb="14" eb="16">
      <t>チンギン</t>
    </rPh>
    <rPh sb="17" eb="19">
      <t>ウチワケ</t>
    </rPh>
    <phoneticPr fontId="2"/>
  </si>
  <si>
    <t>％</t>
    <phoneticPr fontId="2"/>
  </si>
  <si>
    <t>⑧</t>
    <phoneticPr fontId="2"/>
  </si>
  <si>
    <t>⑨</t>
    <phoneticPr fontId="2"/>
  </si>
  <si>
    <t>⑪</t>
    <phoneticPr fontId="2"/>
  </si>
  <si>
    <t>（</t>
    <phoneticPr fontId="2"/>
  </si>
  <si>
    <t>⑳</t>
    <phoneticPr fontId="2"/>
  </si>
  <si>
    <t>⑱</t>
    <phoneticPr fontId="2"/>
  </si>
  <si>
    <t>⑧</t>
    <phoneticPr fontId="2"/>
  </si>
  <si>
    <t>％</t>
    <phoneticPr fontId="2"/>
  </si>
  <si>
    <t>③</t>
    <phoneticPr fontId="2"/>
  </si>
  <si>
    <t>㉓</t>
    <phoneticPr fontId="2"/>
  </si>
  <si>
    <t>㉙</t>
    <phoneticPr fontId="2"/>
  </si>
  <si>
    <t>（</t>
    <phoneticPr fontId="2"/>
  </si>
  <si>
    <t>）</t>
    <phoneticPr fontId="2"/>
  </si>
  <si>
    <t>（</t>
    <phoneticPr fontId="2"/>
  </si>
  <si>
    <t>）</t>
    <phoneticPr fontId="2"/>
  </si>
  <si>
    <t>①</t>
    <phoneticPr fontId="2"/>
  </si>
  <si>
    <t>②</t>
    <phoneticPr fontId="2"/>
  </si>
  <si>
    <t>㉑</t>
    <phoneticPr fontId="2"/>
  </si>
  <si>
    <t>㉒</t>
    <phoneticPr fontId="2"/>
  </si>
  <si>
    <t>④</t>
    <phoneticPr fontId="2"/>
  </si>
  <si>
    <t>⑤</t>
    <phoneticPr fontId="2"/>
  </si>
  <si>
    <t>⑥</t>
    <phoneticPr fontId="2"/>
  </si>
  <si>
    <t>㉕</t>
    <phoneticPr fontId="2"/>
  </si>
  <si>
    <t>⑦</t>
    <phoneticPr fontId="2"/>
  </si>
  <si>
    <t>㉖</t>
    <phoneticPr fontId="2"/>
  </si>
  <si>
    <t>㉗</t>
    <phoneticPr fontId="2"/>
  </si>
  <si>
    <t>⑩</t>
    <phoneticPr fontId="2"/>
  </si>
  <si>
    <t>㉚</t>
    <phoneticPr fontId="2"/>
  </si>
  <si>
    <t>⑫</t>
    <phoneticPr fontId="2"/>
  </si>
  <si>
    <t>㉛</t>
    <phoneticPr fontId="2"/>
  </si>
  <si>
    <t>⑬</t>
    <phoneticPr fontId="2"/>
  </si>
  <si>
    <t>㉜</t>
    <phoneticPr fontId="2"/>
  </si>
  <si>
    <t>㉞</t>
    <phoneticPr fontId="2"/>
  </si>
  <si>
    <t>⑯</t>
    <phoneticPr fontId="2"/>
  </si>
  <si>
    <t>⑰</t>
    <phoneticPr fontId="2"/>
  </si>
  <si>
    <t>⑲</t>
    <phoneticPr fontId="2"/>
  </si>
  <si>
    <t>％</t>
    <phoneticPr fontId="2"/>
  </si>
  <si>
    <t>）</t>
    <phoneticPr fontId="2"/>
  </si>
  <si>
    <t>②</t>
    <phoneticPr fontId="2"/>
  </si>
  <si>
    <t>④</t>
    <phoneticPr fontId="2"/>
  </si>
  <si>
    <t>⑤</t>
    <phoneticPr fontId="2"/>
  </si>
  <si>
    <t>⑦</t>
    <phoneticPr fontId="2"/>
  </si>
  <si>
    <t>⑨</t>
    <phoneticPr fontId="2"/>
  </si>
  <si>
    <t>⑩</t>
    <phoneticPr fontId="2"/>
  </si>
  <si>
    <t>⑫</t>
    <phoneticPr fontId="2"/>
  </si>
  <si>
    <t>⑬</t>
    <phoneticPr fontId="2"/>
  </si>
  <si>
    <t>6.収入がなかった方の記入欄</t>
    <rPh sb="2" eb="4">
      <t>シュウニュウ</t>
    </rPh>
    <rPh sb="9" eb="10">
      <t>カタ</t>
    </rPh>
    <rPh sb="11" eb="13">
      <t>キニュウ</t>
    </rPh>
    <rPh sb="13" eb="14">
      <t>ラン</t>
    </rPh>
    <phoneticPr fontId="2"/>
  </si>
  <si>
    <t>8．事業等（</t>
    <rPh sb="2" eb="5">
      <t>ジギョウトウ</t>
    </rPh>
    <phoneticPr fontId="3"/>
  </si>
  <si>
    <t>9．不動産所得に関する事項</t>
    <rPh sb="2" eb="5">
      <t>フドウサン</t>
    </rPh>
    <rPh sb="5" eb="7">
      <t>ショトク</t>
    </rPh>
    <rPh sb="8" eb="9">
      <t>カン</t>
    </rPh>
    <rPh sb="11" eb="13">
      <t>ジコウ</t>
    </rPh>
    <phoneticPr fontId="3"/>
  </si>
  <si>
    <t>（1） 事業所名及び事業種目（</t>
    <rPh sb="4" eb="6">
      <t>ジギョウ</t>
    </rPh>
    <rPh sb="6" eb="7">
      <t>ジョ</t>
    </rPh>
    <rPh sb="7" eb="8">
      <t>ナ</t>
    </rPh>
    <rPh sb="8" eb="9">
      <t>オヨ</t>
    </rPh>
    <rPh sb="10" eb="12">
      <t>ジギョウ</t>
    </rPh>
    <rPh sb="12" eb="14">
      <t>シュモク</t>
    </rPh>
    <phoneticPr fontId="3"/>
  </si>
  <si>
    <t>（1） 不動産の種類</t>
    <rPh sb="4" eb="7">
      <t>フドウサン</t>
    </rPh>
    <rPh sb="8" eb="10">
      <t>シュルイ</t>
    </rPh>
    <phoneticPr fontId="3"/>
  </si>
  <si>
    <t>(</t>
    <phoneticPr fontId="2"/>
  </si>
  <si>
    <t>（2） 事業所所在地（</t>
    <rPh sb="4" eb="6">
      <t>ジギョウ</t>
    </rPh>
    <rPh sb="6" eb="7">
      <t>ショ</t>
    </rPh>
    <rPh sb="7" eb="10">
      <t>ショザイチ</t>
    </rPh>
    <phoneticPr fontId="3"/>
  </si>
  <si>
    <t>（2） 物件の住所</t>
    <rPh sb="4" eb="6">
      <t>ブッケン</t>
    </rPh>
    <rPh sb="7" eb="9">
      <t>ジュウショ</t>
    </rPh>
    <phoneticPr fontId="3"/>
  </si>
  <si>
    <t xml:space="preserve">（3） 事業 開始 ・ 閉鎖 （ </t>
    <rPh sb="4" eb="6">
      <t>ジギョウ</t>
    </rPh>
    <rPh sb="7" eb="9">
      <t>カイシ</t>
    </rPh>
    <rPh sb="12" eb="14">
      <t>ヘイサ</t>
    </rPh>
    <phoneticPr fontId="3"/>
  </si>
  <si>
    <t>項　目</t>
    <rPh sb="0" eb="1">
      <t>コウ</t>
    </rPh>
    <rPh sb="2" eb="3">
      <t>メ</t>
    </rPh>
    <phoneticPr fontId="3"/>
  </si>
  <si>
    <t>金　額</t>
    <rPh sb="0" eb="1">
      <t>キン</t>
    </rPh>
    <rPh sb="2" eb="3">
      <t>ガク</t>
    </rPh>
    <phoneticPr fontId="3"/>
  </si>
  <si>
    <t>①売上（収入）金額</t>
    <rPh sb="1" eb="3">
      <t>ウリアゲ</t>
    </rPh>
    <rPh sb="4" eb="6">
      <t>シュウニュウ</t>
    </rPh>
    <rPh sb="7" eb="9">
      <t>キンガク</t>
    </rPh>
    <phoneticPr fontId="3"/>
  </si>
  <si>
    <t>必要経費（つづき）</t>
    <rPh sb="0" eb="2">
      <t>ヒツヨウ</t>
    </rPh>
    <rPh sb="2" eb="4">
      <t>ケイヒ</t>
    </rPh>
    <phoneticPr fontId="3"/>
  </si>
  <si>
    <t>⑳材料費</t>
    <rPh sb="1" eb="4">
      <t>ザイリョウヒ</t>
    </rPh>
    <phoneticPr fontId="3"/>
  </si>
  <si>
    <t>①貸地（軍・民）</t>
    <rPh sb="1" eb="3">
      <t>カシチ</t>
    </rPh>
    <rPh sb="4" eb="5">
      <t>グン</t>
    </rPh>
    <rPh sb="6" eb="7">
      <t>ミン</t>
    </rPh>
    <phoneticPr fontId="3"/>
  </si>
  <si>
    <t>㉑燃料費</t>
    <rPh sb="1" eb="4">
      <t>ネンリョウヒ</t>
    </rPh>
    <phoneticPr fontId="3"/>
  </si>
  <si>
    <t>②　　賃　　家</t>
    <rPh sb="3" eb="4">
      <t>チン</t>
    </rPh>
    <rPh sb="6" eb="7">
      <t>イエ</t>
    </rPh>
    <phoneticPr fontId="3"/>
  </si>
  <si>
    <t>③家事消費</t>
    <rPh sb="1" eb="3">
      <t>カジ</t>
    </rPh>
    <rPh sb="3" eb="5">
      <t>ショウヒ</t>
    </rPh>
    <phoneticPr fontId="3"/>
  </si>
  <si>
    <t>㉒消耗品費</t>
    <rPh sb="1" eb="3">
      <t>ショウモウ</t>
    </rPh>
    <rPh sb="3" eb="4">
      <t>ヒン</t>
    </rPh>
    <rPh sb="4" eb="5">
      <t>ヒ</t>
    </rPh>
    <phoneticPr fontId="3"/>
  </si>
  <si>
    <t>③</t>
    <phoneticPr fontId="3"/>
  </si>
  <si>
    <t>④その他の収入</t>
    <rPh sb="3" eb="4">
      <t>タ</t>
    </rPh>
    <rPh sb="5" eb="7">
      <t>シュウニュウ</t>
    </rPh>
    <phoneticPr fontId="3"/>
  </si>
  <si>
    <t>㉓水道光熱費</t>
    <rPh sb="1" eb="3">
      <t>スイドウ</t>
    </rPh>
    <rPh sb="3" eb="6">
      <t>コウネツヒ</t>
    </rPh>
    <phoneticPr fontId="3"/>
  </si>
  <si>
    <t>⑤ 計（①～④）</t>
    <rPh sb="2" eb="3">
      <t>ケイ</t>
    </rPh>
    <phoneticPr fontId="3"/>
  </si>
  <si>
    <t>㉔通信費</t>
    <rPh sb="1" eb="4">
      <t>ツウシンヒ</t>
    </rPh>
    <phoneticPr fontId="3"/>
  </si>
  <si>
    <t>A  合計（ ①～④ ）</t>
    <rPh sb="3" eb="5">
      <t>ゴウケイ</t>
    </rPh>
    <phoneticPr fontId="3"/>
  </si>
  <si>
    <t>売上原価</t>
    <rPh sb="0" eb="2">
      <t>ウリアゲ</t>
    </rPh>
    <rPh sb="2" eb="4">
      <t>ゲンカ</t>
    </rPh>
    <phoneticPr fontId="3"/>
  </si>
  <si>
    <t>⑥期首たな卸高</t>
    <rPh sb="1" eb="3">
      <t>キシュ</t>
    </rPh>
    <rPh sb="5" eb="6">
      <t>オロシ</t>
    </rPh>
    <rPh sb="6" eb="7">
      <t>ダカ</t>
    </rPh>
    <phoneticPr fontId="3"/>
  </si>
  <si>
    <t>㉕車両交通費</t>
    <rPh sb="1" eb="3">
      <t>シャリョウ</t>
    </rPh>
    <rPh sb="3" eb="6">
      <t>コウツウヒ</t>
    </rPh>
    <phoneticPr fontId="3"/>
  </si>
  <si>
    <t>⑤給料・賃金</t>
    <rPh sb="1" eb="3">
      <t>キュウリョウ</t>
    </rPh>
    <rPh sb="4" eb="6">
      <t>チンギン</t>
    </rPh>
    <phoneticPr fontId="3"/>
  </si>
  <si>
    <t>⑦仕入金額</t>
    <rPh sb="1" eb="3">
      <t>シイ</t>
    </rPh>
    <rPh sb="3" eb="5">
      <t>キンガク</t>
    </rPh>
    <phoneticPr fontId="3"/>
  </si>
  <si>
    <t>㉖修繕費</t>
    <rPh sb="1" eb="3">
      <t>シュウゼン</t>
    </rPh>
    <rPh sb="3" eb="4">
      <t>ヒ</t>
    </rPh>
    <phoneticPr fontId="3"/>
  </si>
  <si>
    <t>⑥減価償却費</t>
    <rPh sb="1" eb="3">
      <t>ゲンカ</t>
    </rPh>
    <rPh sb="3" eb="5">
      <t>ショウキャク</t>
    </rPh>
    <rPh sb="5" eb="6">
      <t>ヒ</t>
    </rPh>
    <phoneticPr fontId="3"/>
  </si>
  <si>
    <t>⑧小計（⑥+⑦）</t>
    <rPh sb="1" eb="3">
      <t>ショウケイ</t>
    </rPh>
    <phoneticPr fontId="3"/>
  </si>
  <si>
    <t>㉗荷造運賃</t>
    <rPh sb="1" eb="2">
      <t>ニ</t>
    </rPh>
    <rPh sb="2" eb="3">
      <t>ヅクリ</t>
    </rPh>
    <rPh sb="3" eb="5">
      <t>ウンチン</t>
    </rPh>
    <phoneticPr fontId="3"/>
  </si>
  <si>
    <t>⑨期末たな卸高</t>
    <rPh sb="1" eb="3">
      <t>キマツ</t>
    </rPh>
    <rPh sb="5" eb="6">
      <t>オロシ</t>
    </rPh>
    <rPh sb="6" eb="7">
      <t>タカ</t>
    </rPh>
    <phoneticPr fontId="3"/>
  </si>
  <si>
    <t>㉘</t>
    <phoneticPr fontId="3"/>
  </si>
  <si>
    <t>⑩差引原価（⑧-⑨）</t>
    <rPh sb="1" eb="3">
      <t>サシヒキ</t>
    </rPh>
    <rPh sb="3" eb="5">
      <t>ゲンカ</t>
    </rPh>
    <phoneticPr fontId="3"/>
  </si>
  <si>
    <t>㉙</t>
    <phoneticPr fontId="3"/>
  </si>
  <si>
    <t>⑪差引額（⑤-⑩）</t>
    <rPh sb="1" eb="3">
      <t>サシヒキ</t>
    </rPh>
    <rPh sb="3" eb="4">
      <t>ガク</t>
    </rPh>
    <phoneticPr fontId="3"/>
  </si>
  <si>
    <t>㉚</t>
    <phoneticPr fontId="3"/>
  </si>
  <si>
    <t>⑫給料・賃金</t>
    <rPh sb="1" eb="3">
      <t>キュウリョウ</t>
    </rPh>
    <rPh sb="4" eb="6">
      <t>チンギン</t>
    </rPh>
    <phoneticPr fontId="3"/>
  </si>
  <si>
    <t>⑬外注工賃</t>
    <rPh sb="1" eb="3">
      <t>ガイチュウ</t>
    </rPh>
    <rPh sb="3" eb="5">
      <t>コウチン</t>
    </rPh>
    <phoneticPr fontId="3"/>
  </si>
  <si>
    <t>㉜ＪＡ関連</t>
    <rPh sb="3" eb="5">
      <t>カンレン</t>
    </rPh>
    <phoneticPr fontId="3"/>
  </si>
  <si>
    <t>⑫</t>
    <phoneticPr fontId="3"/>
  </si>
  <si>
    <t>⑭減価償却費</t>
    <rPh sb="1" eb="3">
      <t>ゲンカ</t>
    </rPh>
    <rPh sb="3" eb="5">
      <t>ショウキャク</t>
    </rPh>
    <rPh sb="5" eb="6">
      <t>ヒ</t>
    </rPh>
    <phoneticPr fontId="3"/>
  </si>
  <si>
    <t>㉝漁協関連</t>
    <rPh sb="1" eb="3">
      <t>ギョキョウ</t>
    </rPh>
    <rPh sb="3" eb="5">
      <t>カンレン</t>
    </rPh>
    <phoneticPr fontId="3"/>
  </si>
  <si>
    <t>⑮地代・家賃</t>
    <rPh sb="1" eb="3">
      <t>チダイ</t>
    </rPh>
    <rPh sb="4" eb="6">
      <t>ヤチン</t>
    </rPh>
    <phoneticPr fontId="3"/>
  </si>
  <si>
    <t xml:space="preserve">㉞　　雑　　費   </t>
    <rPh sb="3" eb="4">
      <t>ザツ</t>
    </rPh>
    <rPh sb="6" eb="7">
      <t>ヒ</t>
    </rPh>
    <phoneticPr fontId="3"/>
  </si>
  <si>
    <t xml:space="preserve">⑭　　雑　　費   </t>
    <rPh sb="3" eb="4">
      <t>ザツ</t>
    </rPh>
    <rPh sb="6" eb="7">
      <t>ヒ</t>
    </rPh>
    <phoneticPr fontId="3"/>
  </si>
  <si>
    <t>⑯借入金利子</t>
    <rPh sb="1" eb="3">
      <t>カリイレ</t>
    </rPh>
    <rPh sb="3" eb="5">
      <t>キンリ</t>
    </rPh>
    <rPh sb="5" eb="6">
      <t>コ</t>
    </rPh>
    <phoneticPr fontId="3"/>
  </si>
  <si>
    <t>必要経費計</t>
    <rPh sb="0" eb="2">
      <t>ヒツヨウ</t>
    </rPh>
    <rPh sb="2" eb="4">
      <t>ケイヒ</t>
    </rPh>
    <rPh sb="4" eb="5">
      <t>ケイ</t>
    </rPh>
    <phoneticPr fontId="3"/>
  </si>
  <si>
    <t>B</t>
    <phoneticPr fontId="3"/>
  </si>
  <si>
    <t>(⑫～㉞までの計）</t>
    <rPh sb="7" eb="8">
      <t>ケイ</t>
    </rPh>
    <phoneticPr fontId="3"/>
  </si>
  <si>
    <t>(⑤～⑭までの計）</t>
    <rPh sb="7" eb="8">
      <t>ケイ</t>
    </rPh>
    <phoneticPr fontId="3"/>
  </si>
  <si>
    <t>⑰租税公課</t>
    <rPh sb="1" eb="3">
      <t>ソゼイ</t>
    </rPh>
    <rPh sb="3" eb="5">
      <t>コウカ</t>
    </rPh>
    <phoneticPr fontId="3"/>
  </si>
  <si>
    <t>㊱</t>
    <phoneticPr fontId="3"/>
  </si>
  <si>
    <t>専従者控除前の所得金額</t>
    <rPh sb="0" eb="3">
      <t>センジュウシャ</t>
    </rPh>
    <rPh sb="3" eb="5">
      <t>コウジョ</t>
    </rPh>
    <rPh sb="5" eb="6">
      <t>マエ</t>
    </rPh>
    <rPh sb="7" eb="9">
      <t>ショトク</t>
    </rPh>
    <rPh sb="9" eb="11">
      <t>キンガク</t>
    </rPh>
    <phoneticPr fontId="3"/>
  </si>
  <si>
    <t>(⑪－㉟）</t>
    <phoneticPr fontId="3"/>
  </si>
  <si>
    <t>⑱共済保険</t>
    <rPh sb="1" eb="3">
      <t>キョウサイ</t>
    </rPh>
    <rPh sb="3" eb="5">
      <t>ホケン</t>
    </rPh>
    <phoneticPr fontId="3"/>
  </si>
  <si>
    <t>㊲専従者控除額</t>
    <rPh sb="1" eb="4">
      <t>センジュウシャ</t>
    </rPh>
    <rPh sb="4" eb="6">
      <t>コウジョ</t>
    </rPh>
    <rPh sb="6" eb="7">
      <t>ガク</t>
    </rPh>
    <phoneticPr fontId="3"/>
  </si>
  <si>
    <t>⑲諸会費</t>
    <rPh sb="1" eb="2">
      <t>ショ</t>
    </rPh>
    <rPh sb="2" eb="4">
      <t>カイヒ</t>
    </rPh>
    <phoneticPr fontId="3"/>
  </si>
  <si>
    <t>所得金額</t>
    <rPh sb="0" eb="2">
      <t>ショトク</t>
    </rPh>
    <rPh sb="2" eb="4">
      <t>キンガク</t>
    </rPh>
    <phoneticPr fontId="3"/>
  </si>
  <si>
    <t>○ 事業専従者に関する事項</t>
    <rPh sb="2" eb="4">
      <t>ジギョウ</t>
    </rPh>
    <rPh sb="4" eb="7">
      <t>センジュウシャ</t>
    </rPh>
    <rPh sb="8" eb="9">
      <t>カン</t>
    </rPh>
    <rPh sb="11" eb="13">
      <t>ジコウ</t>
    </rPh>
    <phoneticPr fontId="3"/>
  </si>
  <si>
    <t>番号</t>
    <rPh sb="0" eb="2">
      <t>バンゴウ</t>
    </rPh>
    <phoneticPr fontId="3"/>
  </si>
  <si>
    <t>従事月数</t>
    <rPh sb="0" eb="2">
      <t>ジュウジ</t>
    </rPh>
    <rPh sb="2" eb="4">
      <t>ツキスウ</t>
    </rPh>
    <phoneticPr fontId="3"/>
  </si>
  <si>
    <t>専従者給与（控除）額</t>
    <rPh sb="0" eb="3">
      <t>センジュウシャ</t>
    </rPh>
    <rPh sb="3" eb="5">
      <t>キュウヨ</t>
    </rPh>
    <rPh sb="6" eb="8">
      <t>コウジョ</t>
    </rPh>
    <rPh sb="9" eb="10">
      <t>ガク</t>
    </rPh>
    <phoneticPr fontId="3"/>
  </si>
  <si>
    <t>）所得に関する事項</t>
    <phoneticPr fontId="2"/>
  </si>
  <si>
    <t>(</t>
    <phoneticPr fontId="2"/>
  </si>
  <si>
    <t>②</t>
    <phoneticPr fontId="3"/>
  </si>
  <si>
    <t>④</t>
    <phoneticPr fontId="3"/>
  </si>
  <si>
    <t>㉛</t>
    <phoneticPr fontId="3"/>
  </si>
  <si>
    <t>⑬</t>
    <phoneticPr fontId="3"/>
  </si>
  <si>
    <t>㉟</t>
    <phoneticPr fontId="3"/>
  </si>
  <si>
    <t>B</t>
    <phoneticPr fontId="3"/>
  </si>
  <si>
    <t>㊳</t>
    <phoneticPr fontId="3"/>
  </si>
  <si>
    <t>(㊱－㊲）</t>
    <phoneticPr fontId="3"/>
  </si>
  <si>
    <t>（ 　C　-　D 　）</t>
    <phoneticPr fontId="3"/>
  </si>
  <si>
    <t>○ 地代 ・ 家賃の内訳</t>
    <rPh sb="2" eb="4">
      <t>チダイ</t>
    </rPh>
    <rPh sb="7" eb="9">
      <t>ヤチン</t>
    </rPh>
    <rPh sb="10" eb="12">
      <t>ウチワケ</t>
    </rPh>
    <phoneticPr fontId="3"/>
  </si>
  <si>
    <t>支払金額</t>
    <rPh sb="0" eb="2">
      <t>シハラ</t>
    </rPh>
    <rPh sb="2" eb="4">
      <t>キンガク</t>
    </rPh>
    <phoneticPr fontId="3"/>
  </si>
  <si>
    <t>賃借物件</t>
    <rPh sb="0" eb="2">
      <t>チンシャク</t>
    </rPh>
    <rPh sb="2" eb="4">
      <t>ブッケン</t>
    </rPh>
    <phoneticPr fontId="3"/>
  </si>
  <si>
    <t>支払先住所</t>
    <rPh sb="0" eb="2">
      <t>シハラ</t>
    </rPh>
    <rPh sb="2" eb="3">
      <t>サキ</t>
    </rPh>
    <rPh sb="3" eb="5">
      <t>ジュウショ</t>
    </rPh>
    <phoneticPr fontId="3"/>
  </si>
  <si>
    <t>支払者名称</t>
    <rPh sb="0" eb="2">
      <t>シハラ</t>
    </rPh>
    <rPh sb="2" eb="3">
      <t>シャ</t>
    </rPh>
    <rPh sb="3" eb="5">
      <t>メイショウ</t>
    </rPh>
    <phoneticPr fontId="3"/>
  </si>
  <si>
    <t>○ 減価償却費の内訳</t>
    <rPh sb="2" eb="4">
      <t>ゲンカ</t>
    </rPh>
    <rPh sb="4" eb="6">
      <t>ショウキャク</t>
    </rPh>
    <rPh sb="6" eb="7">
      <t>ヒ</t>
    </rPh>
    <rPh sb="8" eb="10">
      <t>ウチワケ</t>
    </rPh>
    <phoneticPr fontId="3"/>
  </si>
  <si>
    <t>資産名</t>
    <rPh sb="0" eb="2">
      <t>シサン</t>
    </rPh>
    <rPh sb="2" eb="3">
      <t>メイ</t>
    </rPh>
    <phoneticPr fontId="3"/>
  </si>
  <si>
    <t>取得</t>
    <rPh sb="0" eb="2">
      <t>シュトク</t>
    </rPh>
    <phoneticPr fontId="3"/>
  </si>
  <si>
    <t>A</t>
    <phoneticPr fontId="3"/>
  </si>
  <si>
    <t>償却</t>
    <rPh sb="0" eb="2">
      <t>ショウキャク</t>
    </rPh>
    <phoneticPr fontId="3"/>
  </si>
  <si>
    <t>耐用</t>
    <rPh sb="0" eb="2">
      <t>タイヨウ</t>
    </rPh>
    <phoneticPr fontId="3"/>
  </si>
  <si>
    <t>C</t>
    <phoneticPr fontId="3"/>
  </si>
  <si>
    <t>D</t>
    <phoneticPr fontId="2"/>
  </si>
  <si>
    <t>E</t>
    <phoneticPr fontId="2"/>
  </si>
  <si>
    <t>本年分の必要経費算入額（D×E）</t>
    <rPh sb="0" eb="2">
      <t>ホンネン</t>
    </rPh>
    <rPh sb="2" eb="3">
      <t>ブン</t>
    </rPh>
    <rPh sb="4" eb="6">
      <t>ヒツヨウ</t>
    </rPh>
    <rPh sb="6" eb="8">
      <t>ケイヒ</t>
    </rPh>
    <rPh sb="8" eb="10">
      <t>サンニュウ</t>
    </rPh>
    <rPh sb="10" eb="11">
      <t>ガク</t>
    </rPh>
    <phoneticPr fontId="3"/>
  </si>
  <si>
    <t>未償却残高</t>
    <rPh sb="0" eb="3">
      <t>ミショウキャク</t>
    </rPh>
    <rPh sb="3" eb="4">
      <t>ザン</t>
    </rPh>
    <rPh sb="4" eb="5">
      <t>タカ</t>
    </rPh>
    <phoneticPr fontId="3"/>
  </si>
  <si>
    <t>　</t>
    <phoneticPr fontId="3"/>
  </si>
  <si>
    <t>年月</t>
    <rPh sb="0" eb="1">
      <t>ネン</t>
    </rPh>
    <rPh sb="1" eb="2">
      <t>ツキ</t>
    </rPh>
    <phoneticPr fontId="3"/>
  </si>
  <si>
    <t>取得価額</t>
    <rPh sb="0" eb="2">
      <t>シュトク</t>
    </rPh>
    <rPh sb="2" eb="4">
      <t>カガク</t>
    </rPh>
    <phoneticPr fontId="3"/>
  </si>
  <si>
    <t>方法</t>
    <rPh sb="0" eb="2">
      <t>ホウホウ</t>
    </rPh>
    <phoneticPr fontId="3"/>
  </si>
  <si>
    <t>年数</t>
    <rPh sb="0" eb="2">
      <t>ネンスウ</t>
    </rPh>
    <phoneticPr fontId="3"/>
  </si>
  <si>
    <t>償却率</t>
    <rPh sb="0" eb="2">
      <t>ショウキャク</t>
    </rPh>
    <rPh sb="2" eb="3">
      <t>リツ</t>
    </rPh>
    <phoneticPr fontId="3"/>
  </si>
  <si>
    <t>償期</t>
    <rPh sb="0" eb="1">
      <t>ショウ</t>
    </rPh>
    <rPh sb="1" eb="2">
      <t>キ</t>
    </rPh>
    <phoneticPr fontId="3"/>
  </si>
  <si>
    <t>減価償却費(A×B×C）</t>
    <rPh sb="0" eb="2">
      <t>ゲンカ</t>
    </rPh>
    <rPh sb="2" eb="4">
      <t>ショウキャク</t>
    </rPh>
    <rPh sb="4" eb="5">
      <t>ヒ</t>
    </rPh>
    <phoneticPr fontId="3"/>
  </si>
  <si>
    <t>事業専用割合</t>
    <rPh sb="0" eb="2">
      <t>ジギョウ</t>
    </rPh>
    <rPh sb="2" eb="4">
      <t>センヨウ</t>
    </rPh>
    <rPh sb="4" eb="6">
      <t>ワリアイ</t>
    </rPh>
    <phoneticPr fontId="3"/>
  </si>
  <si>
    <t>事業分</t>
    <rPh sb="0" eb="2">
      <t>ジギョウ</t>
    </rPh>
    <rPh sb="2" eb="3">
      <t>ブン</t>
    </rPh>
    <phoneticPr fontId="2"/>
  </si>
  <si>
    <t>不動産分</t>
    <rPh sb="0" eb="3">
      <t>フドウサン</t>
    </rPh>
    <rPh sb="3" eb="4">
      <t>ブン</t>
    </rPh>
    <phoneticPr fontId="2"/>
  </si>
  <si>
    <t>月</t>
  </si>
  <si>
    <t>法定耐用年数の一部を経過したもの</t>
    <rPh sb="0" eb="2">
      <t>ホウテイ</t>
    </rPh>
    <rPh sb="2" eb="4">
      <t>タイヨウ</t>
    </rPh>
    <rPh sb="4" eb="6">
      <t>ネンスウ</t>
    </rPh>
    <rPh sb="7" eb="9">
      <t>イチブ</t>
    </rPh>
    <rPh sb="10" eb="12">
      <t>ケイカ</t>
    </rPh>
    <phoneticPr fontId="2"/>
  </si>
  <si>
    <t>実際の耐用年数</t>
    <rPh sb="0" eb="2">
      <t>ジッサイ</t>
    </rPh>
    <rPh sb="3" eb="5">
      <t>タイヨウ</t>
    </rPh>
    <rPh sb="5" eb="7">
      <t>ネンスウ</t>
    </rPh>
    <phoneticPr fontId="2"/>
  </si>
  <si>
    <t>経過分</t>
    <rPh sb="0" eb="2">
      <t>ケイカ</t>
    </rPh>
    <rPh sb="2" eb="3">
      <t>ブン</t>
    </rPh>
    <phoneticPr fontId="2"/>
  </si>
  <si>
    <t>耐用年数</t>
    <rPh sb="0" eb="2">
      <t>タイヨウ</t>
    </rPh>
    <rPh sb="2" eb="4">
      <t>ネンスウ</t>
    </rPh>
    <phoneticPr fontId="2"/>
  </si>
  <si>
    <t>法定耐用年数をすべて経過したもの</t>
    <rPh sb="0" eb="2">
      <t>ホウテイ</t>
    </rPh>
    <rPh sb="2" eb="4">
      <t>タイヨウ</t>
    </rPh>
    <rPh sb="4" eb="6">
      <t>ネンスウ</t>
    </rPh>
    <rPh sb="10" eb="12">
      <t>ケイカ</t>
    </rPh>
    <phoneticPr fontId="2"/>
  </si>
  <si>
    <t>摘要</t>
    <rPh sb="0" eb="2">
      <t>テキヨウ</t>
    </rPh>
    <phoneticPr fontId="2"/>
  </si>
  <si>
    <t>㋦
未償却残高
（期末残高）</t>
    <rPh sb="2" eb="5">
      <t>ミショウキャク</t>
    </rPh>
    <rPh sb="5" eb="7">
      <t>ザンダカ</t>
    </rPh>
    <rPh sb="9" eb="11">
      <t>キマツ</t>
    </rPh>
    <rPh sb="11" eb="13">
      <t>ザンダカ</t>
    </rPh>
    <phoneticPr fontId="2"/>
  </si>
  <si>
    <t>㋷
本年分の必要
経費算入額
（㋣×㋢）</t>
    <rPh sb="2" eb="4">
      <t>ホンネン</t>
    </rPh>
    <rPh sb="4" eb="5">
      <t>ブン</t>
    </rPh>
    <rPh sb="6" eb="8">
      <t>ヒツヨウ</t>
    </rPh>
    <rPh sb="9" eb="11">
      <t>ケイヒ</t>
    </rPh>
    <rPh sb="11" eb="14">
      <t>サンニュウガク</t>
    </rPh>
    <phoneticPr fontId="2"/>
  </si>
  <si>
    <t>㋠
事業専
用割合</t>
    <rPh sb="2" eb="4">
      <t>ジギョウ</t>
    </rPh>
    <rPh sb="4" eb="5">
      <t>セン</t>
    </rPh>
    <rPh sb="6" eb="7">
      <t>ヨウ</t>
    </rPh>
    <rPh sb="7" eb="9">
      <t>ワリアイ</t>
    </rPh>
    <phoneticPr fontId="2"/>
  </si>
  <si>
    <t>㋣
本年分の
償却費合計
（㋭＋㋬）</t>
    <rPh sb="2" eb="5">
      <t>ホンネンブン</t>
    </rPh>
    <rPh sb="7" eb="10">
      <t>ショウキャクヒ</t>
    </rPh>
    <rPh sb="10" eb="12">
      <t>ゴウケイ</t>
    </rPh>
    <phoneticPr fontId="2"/>
  </si>
  <si>
    <t>㋬
特別
償却費</t>
    <rPh sb="2" eb="4">
      <t>トクベツ</t>
    </rPh>
    <rPh sb="5" eb="8">
      <t>ショウキャクヒ</t>
    </rPh>
    <phoneticPr fontId="2"/>
  </si>
  <si>
    <t>㋭
本年分の
普通償却費
（㋺×㋩×㊁）</t>
    <rPh sb="2" eb="5">
      <t>ホンネンブン</t>
    </rPh>
    <rPh sb="7" eb="9">
      <t>フツウ</t>
    </rPh>
    <rPh sb="9" eb="12">
      <t>ショウキャクヒ</t>
    </rPh>
    <phoneticPr fontId="2"/>
  </si>
  <si>
    <t>㊁
本年中の償却期間</t>
    <rPh sb="2" eb="5">
      <t>ホンネンチュウ</t>
    </rPh>
    <rPh sb="6" eb="8">
      <t>ショウキャク</t>
    </rPh>
    <rPh sb="8" eb="10">
      <t>キカン</t>
    </rPh>
    <phoneticPr fontId="2"/>
  </si>
  <si>
    <t>㋩
償却率
又は
改定償却率</t>
    <rPh sb="2" eb="4">
      <t>ショウキャク</t>
    </rPh>
    <rPh sb="4" eb="5">
      <t>リツ</t>
    </rPh>
    <rPh sb="6" eb="7">
      <t>マタ</t>
    </rPh>
    <rPh sb="9" eb="11">
      <t>カイテイ</t>
    </rPh>
    <rPh sb="11" eb="13">
      <t>ショウキャク</t>
    </rPh>
    <rPh sb="13" eb="14">
      <t>リツ</t>
    </rPh>
    <phoneticPr fontId="2"/>
  </si>
  <si>
    <t>耐用年数</t>
    <rPh sb="0" eb="4">
      <t>タイヨウネンスウ</t>
    </rPh>
    <phoneticPr fontId="2"/>
  </si>
  <si>
    <t>償却方法</t>
    <rPh sb="0" eb="2">
      <t>ショウキャク</t>
    </rPh>
    <rPh sb="2" eb="4">
      <t>ホウホウ</t>
    </rPh>
    <phoneticPr fontId="2"/>
  </si>
  <si>
    <t>㋺
償却の基礎
になる金額</t>
    <rPh sb="2" eb="4">
      <t>ショウキャク</t>
    </rPh>
    <rPh sb="5" eb="7">
      <t>キソ</t>
    </rPh>
    <rPh sb="11" eb="13">
      <t>キンガク</t>
    </rPh>
    <phoneticPr fontId="2"/>
  </si>
  <si>
    <t>㋑
取得価額
（償却保証額）</t>
    <rPh sb="2" eb="6">
      <t>シュトクカガク</t>
    </rPh>
    <rPh sb="8" eb="13">
      <t>ショウキャクホショウガク</t>
    </rPh>
    <phoneticPr fontId="2"/>
  </si>
  <si>
    <t>取得年月</t>
    <rPh sb="0" eb="4">
      <t>シュトクネンゲツ</t>
    </rPh>
    <phoneticPr fontId="2"/>
  </si>
  <si>
    <t>面積
又は
数量</t>
    <rPh sb="0" eb="2">
      <t>メンセキ</t>
    </rPh>
    <rPh sb="3" eb="4">
      <t>マタ</t>
    </rPh>
    <rPh sb="6" eb="8">
      <t>スウリョウ</t>
    </rPh>
    <phoneticPr fontId="2"/>
  </si>
  <si>
    <t>取得価格の95％まで償却が終わった
資産の減価償却</t>
    <rPh sb="0" eb="4">
      <t>シュトクカカク</t>
    </rPh>
    <rPh sb="10" eb="12">
      <t>ショウキャク</t>
    </rPh>
    <rPh sb="13" eb="14">
      <t>オ</t>
    </rPh>
    <rPh sb="18" eb="20">
      <t>シサン</t>
    </rPh>
    <rPh sb="21" eb="25">
      <t>ゲンカショウキャク</t>
    </rPh>
    <phoneticPr fontId="2"/>
  </si>
  <si>
    <t>↑タブで%か分割で変更可能</t>
    <rPh sb="6" eb="8">
      <t>ブンカツ</t>
    </rPh>
    <rPh sb="9" eb="11">
      <t>ヘンコウ</t>
    </rPh>
    <rPh sb="11" eb="13">
      <t>カノウ</t>
    </rPh>
    <phoneticPr fontId="2"/>
  </si>
  <si>
    <t>↑タブで旧定額へ変更可能</t>
    <rPh sb="4" eb="5">
      <t>キュウ</t>
    </rPh>
    <rPh sb="5" eb="7">
      <t>テイガク</t>
    </rPh>
    <rPh sb="8" eb="10">
      <t>ヘンコウ</t>
    </rPh>
    <rPh sb="10" eb="12">
      <t>カノウ</t>
    </rPh>
    <phoneticPr fontId="2"/>
  </si>
  <si>
    <t>年目</t>
    <rPh sb="0" eb="2">
      <t>ネンメ</t>
    </rPh>
    <phoneticPr fontId="2"/>
  </si>
  <si>
    <t>%</t>
  </si>
  <si>
    <t>減価償却資産
の名称等
（繰延資産を含む）</t>
    <rPh sb="0" eb="6">
      <t>ゲンカショウキャクシサン</t>
    </rPh>
    <rPh sb="8" eb="11">
      <t>メイショウトウ</t>
    </rPh>
    <rPh sb="13" eb="15">
      <t>クリノベ</t>
    </rPh>
    <rPh sb="15" eb="17">
      <t>シサン</t>
    </rPh>
    <rPh sb="18" eb="19">
      <t>フク</t>
    </rPh>
    <phoneticPr fontId="2"/>
  </si>
  <si>
    <t>償却済合計額</t>
    <rPh sb="0" eb="2">
      <t>ショウキャク</t>
    </rPh>
    <rPh sb="2" eb="3">
      <t>スミ</t>
    </rPh>
    <rPh sb="3" eb="5">
      <t>ゴウケイ</t>
    </rPh>
    <rPh sb="5" eb="6">
      <t>ガク</t>
    </rPh>
    <phoneticPr fontId="2"/>
  </si>
  <si>
    <t>0.333</t>
    <phoneticPr fontId="2"/>
  </si>
  <si>
    <t>均等</t>
    <rPh sb="0" eb="2">
      <t>キントウ</t>
    </rPh>
    <phoneticPr fontId="2"/>
  </si>
  <si>
    <t>旧定額</t>
    <rPh sb="0" eb="1">
      <t>キュウ</t>
    </rPh>
    <rPh sb="1" eb="3">
      <t>テイガク</t>
    </rPh>
    <phoneticPr fontId="2"/>
  </si>
  <si>
    <t>定額</t>
    <rPh sb="0" eb="2">
      <t>テイガク</t>
    </rPh>
    <phoneticPr fontId="2"/>
  </si>
  <si>
    <t>定額か旧定額か均等</t>
    <rPh sb="0" eb="2">
      <t>テイガク</t>
    </rPh>
    <rPh sb="3" eb="4">
      <t>キュウ</t>
    </rPh>
    <rPh sb="4" eb="6">
      <t>テイガク</t>
    </rPh>
    <rPh sb="7" eb="9">
      <t>キントウ</t>
    </rPh>
    <phoneticPr fontId="2"/>
  </si>
  <si>
    <t>1年目の償却費</t>
    <rPh sb="1" eb="3">
      <t>ネンメ</t>
    </rPh>
    <rPh sb="4" eb="6">
      <t>ショウキャク</t>
    </rPh>
    <rPh sb="6" eb="7">
      <t>ヒ</t>
    </rPh>
    <phoneticPr fontId="2"/>
  </si>
  <si>
    <t>今、何年目？</t>
    <rPh sb="0" eb="1">
      <t>イマ</t>
    </rPh>
    <rPh sb="2" eb="5">
      <t>ナンネンメ</t>
    </rPh>
    <phoneticPr fontId="2"/>
  </si>
  <si>
    <t>必要経費算入額の計算表</t>
    <rPh sb="0" eb="2">
      <t>ヒツヨウ</t>
    </rPh>
    <rPh sb="2" eb="4">
      <t>ケイヒ</t>
    </rPh>
    <rPh sb="4" eb="6">
      <t>サンニュウ</t>
    </rPh>
    <rPh sb="6" eb="7">
      <t>ガク</t>
    </rPh>
    <rPh sb="8" eb="10">
      <t>ケイサン</t>
    </rPh>
    <rPh sb="10" eb="11">
      <t>ヒョウ</t>
    </rPh>
    <phoneticPr fontId="2"/>
  </si>
  <si>
    <t>本年の償却期間の計算表</t>
    <rPh sb="0" eb="2">
      <t>ホンネン</t>
    </rPh>
    <rPh sb="3" eb="5">
      <t>ショウキャク</t>
    </rPh>
    <rPh sb="5" eb="7">
      <t>キカン</t>
    </rPh>
    <rPh sb="8" eb="10">
      <t>ケイサン</t>
    </rPh>
    <rPh sb="10" eb="11">
      <t>ヒョウ</t>
    </rPh>
    <phoneticPr fontId="2"/>
  </si>
  <si>
    <t>0.333</t>
    <phoneticPr fontId="2"/>
  </si>
  <si>
    <t>）</t>
  </si>
  <si>
    <t>年</t>
    <rPh sb="0" eb="1">
      <t>ネン</t>
    </rPh>
    <phoneticPr fontId="2"/>
  </si>
  <si>
    <t>月</t>
    <rPh sb="0" eb="1">
      <t>ツキ</t>
    </rPh>
    <phoneticPr fontId="2"/>
  </si>
  <si>
    <t>日</t>
    <rPh sb="0" eb="1">
      <t>ヒ</t>
    </rPh>
    <phoneticPr fontId="2"/>
  </si>
  <si>
    <t>農業</t>
    <rPh sb="0" eb="2">
      <t>ノウギョウ</t>
    </rPh>
    <phoneticPr fontId="2"/>
  </si>
  <si>
    <t>営業</t>
    <rPh sb="0" eb="2">
      <t>エイギョウ</t>
    </rPh>
    <phoneticPr fontId="2"/>
  </si>
  <si>
    <t>⑦借入金利子</t>
    <rPh sb="1" eb="3">
      <t>カリイレ</t>
    </rPh>
    <rPh sb="3" eb="4">
      <t>キン</t>
    </rPh>
    <rPh sb="4" eb="6">
      <t>リシ</t>
    </rPh>
    <phoneticPr fontId="3"/>
  </si>
  <si>
    <t>⑧租税公課</t>
    <rPh sb="1" eb="3">
      <t>ソゼイ</t>
    </rPh>
    <rPh sb="3" eb="5">
      <t>コウカ</t>
    </rPh>
    <phoneticPr fontId="3"/>
  </si>
  <si>
    <t>⑨修繕費</t>
    <rPh sb="1" eb="4">
      <t>シュウゼンヒ</t>
    </rPh>
    <phoneticPr fontId="3"/>
  </si>
  <si>
    <t>⑩損害保険料</t>
    <rPh sb="1" eb="3">
      <t>ソンガイ</t>
    </rPh>
    <rPh sb="3" eb="5">
      <t>ホケン</t>
    </rPh>
    <rPh sb="5" eb="6">
      <t>リョウ</t>
    </rPh>
    <phoneticPr fontId="3"/>
  </si>
  <si>
    <t>⑪</t>
    <phoneticPr fontId="3"/>
  </si>
  <si>
    <t>貸地（軍用地）</t>
  </si>
  <si>
    <t>〇　不動産所得に関する減価償却費の内訳</t>
    <rPh sb="2" eb="5">
      <t>フドウサン</t>
    </rPh>
    <rPh sb="5" eb="7">
      <t>ショトク</t>
    </rPh>
    <rPh sb="8" eb="9">
      <t>カン</t>
    </rPh>
    <rPh sb="11" eb="13">
      <t>ゲンカ</t>
    </rPh>
    <rPh sb="13" eb="15">
      <t>ショウキャク</t>
    </rPh>
    <rPh sb="15" eb="16">
      <t>ヒ</t>
    </rPh>
    <rPh sb="17" eb="19">
      <t>ウチワケ</t>
    </rPh>
    <phoneticPr fontId="2"/>
  </si>
  <si>
    <t>月数</t>
    <rPh sb="0" eb="2">
      <t>ゲッスウ</t>
    </rPh>
    <phoneticPr fontId="2"/>
  </si>
  <si>
    <t>支払金額</t>
    <rPh sb="0" eb="2">
      <t>シハライ</t>
    </rPh>
    <rPh sb="2" eb="4">
      <t>キンガク</t>
    </rPh>
    <phoneticPr fontId="2"/>
  </si>
  <si>
    <t>○ 不動産に関する給料 ・ 賃金の内訳</t>
    <rPh sb="2" eb="5">
      <t>フドウサン</t>
    </rPh>
    <rPh sb="6" eb="7">
      <t>カン</t>
    </rPh>
    <rPh sb="9" eb="11">
      <t>キュウリョウ</t>
    </rPh>
    <rPh sb="14" eb="16">
      <t>チンギン</t>
    </rPh>
    <rPh sb="17" eb="19">
      <t>ウチワケ</t>
    </rPh>
    <phoneticPr fontId="3"/>
  </si>
  <si>
    <t>○ 事業に関する給料 ・ 賃金の内訳</t>
    <rPh sb="2" eb="4">
      <t>ジギョウ</t>
    </rPh>
    <rPh sb="5" eb="6">
      <t>カン</t>
    </rPh>
    <rPh sb="8" eb="10">
      <t>キュウリョウ</t>
    </rPh>
    <rPh sb="13" eb="15">
      <t>チンギン</t>
    </rPh>
    <rPh sb="16" eb="18">
      <t>ウチワケ</t>
    </rPh>
    <phoneticPr fontId="3"/>
  </si>
  <si>
    <t>件</t>
    <rPh sb="0" eb="1">
      <t>ケン</t>
    </rPh>
    <phoneticPr fontId="2"/>
  </si>
  <si>
    <t>その他（</t>
    <rPh sb="2" eb="3">
      <t>タ</t>
    </rPh>
    <phoneticPr fontId="2"/>
  </si>
  <si>
    <t>）人分</t>
    <rPh sb="1" eb="3">
      <t>ニンブン</t>
    </rPh>
    <phoneticPr fontId="2"/>
  </si>
  <si>
    <t>実際に償却の基礎になる金額</t>
    <rPh sb="0" eb="2">
      <t>ジッサイ</t>
    </rPh>
    <rPh sb="3" eb="5">
      <t>ショウキャク</t>
    </rPh>
    <rPh sb="6" eb="8">
      <t>キソ</t>
    </rPh>
    <rPh sb="11" eb="13">
      <t>キンガク</t>
    </rPh>
    <phoneticPr fontId="2"/>
  </si>
  <si>
    <t>償却方法</t>
    <rPh sb="0" eb="2">
      <t>ショウキャク</t>
    </rPh>
    <rPh sb="2" eb="4">
      <t>ホウホウ</t>
    </rPh>
    <phoneticPr fontId="2"/>
  </si>
  <si>
    <t>耐用年数</t>
    <rPh sb="0" eb="2">
      <t>タイヨウ</t>
    </rPh>
    <rPh sb="2" eb="4">
      <t>ネンスウ</t>
    </rPh>
    <phoneticPr fontId="2"/>
  </si>
  <si>
    <t>償却率</t>
    <rPh sb="0" eb="2">
      <t>ショウキャク</t>
    </rPh>
    <rPh sb="2" eb="3">
      <t>リツ</t>
    </rPh>
    <phoneticPr fontId="2"/>
  </si>
  <si>
    <t>償却期間</t>
    <rPh sb="0" eb="2">
      <t>ショウキャク</t>
    </rPh>
    <rPh sb="2" eb="4">
      <t>キカン</t>
    </rPh>
    <phoneticPr fontId="2"/>
  </si>
  <si>
    <t>普通償却費</t>
    <rPh sb="0" eb="2">
      <t>フツウ</t>
    </rPh>
    <rPh sb="2" eb="4">
      <t>ショウキャク</t>
    </rPh>
    <rPh sb="4" eb="5">
      <t>ヒ</t>
    </rPh>
    <phoneticPr fontId="2"/>
  </si>
  <si>
    <t>本年分の必要経費算入額</t>
    <rPh sb="0" eb="2">
      <t>ホンネン</t>
    </rPh>
    <rPh sb="2" eb="3">
      <t>ブン</t>
    </rPh>
    <rPh sb="4" eb="6">
      <t>ヒツヨウ</t>
    </rPh>
    <rPh sb="6" eb="8">
      <t>ケイヒ</t>
    </rPh>
    <rPh sb="8" eb="10">
      <t>サンニュウ</t>
    </rPh>
    <rPh sb="10" eb="11">
      <t>ガク</t>
    </rPh>
    <phoneticPr fontId="2"/>
  </si>
  <si>
    <t>事業専用割合</t>
    <rPh sb="0" eb="2">
      <t>ジギョウ</t>
    </rPh>
    <rPh sb="2" eb="4">
      <t>センヨウ</t>
    </rPh>
    <rPh sb="4" eb="6">
      <t>ワリアイ</t>
    </rPh>
    <phoneticPr fontId="2"/>
  </si>
  <si>
    <t>未償却残高</t>
    <rPh sb="0" eb="3">
      <t>ミショウキャク</t>
    </rPh>
    <rPh sb="3" eb="5">
      <t>ザンダカ</t>
    </rPh>
    <phoneticPr fontId="2"/>
  </si>
  <si>
    <t>ー</t>
    <phoneticPr fontId="2"/>
  </si>
  <si>
    <t>ー</t>
    <phoneticPr fontId="2"/>
  </si>
  <si>
    <t>取得価額5％を
5年で均等償却</t>
    <rPh sb="0" eb="2">
      <t>シュトク</t>
    </rPh>
    <rPh sb="2" eb="4">
      <t>カガク</t>
    </rPh>
    <rPh sb="9" eb="10">
      <t>ネン</t>
    </rPh>
    <rPh sb="11" eb="13">
      <t>キントウ</t>
    </rPh>
    <rPh sb="13" eb="15">
      <t>ショウキャク</t>
    </rPh>
    <phoneticPr fontId="2"/>
  </si>
  <si>
    <t>年分　医療費控除の明細書【内訳書】</t>
    <rPh sb="0" eb="1">
      <t>ネン</t>
    </rPh>
    <rPh sb="1" eb="2">
      <t>ブン</t>
    </rPh>
    <rPh sb="3" eb="6">
      <t>イリョウヒ</t>
    </rPh>
    <rPh sb="6" eb="8">
      <t>コウジョ</t>
    </rPh>
    <rPh sb="9" eb="12">
      <t>メイサイショ</t>
    </rPh>
    <rPh sb="13" eb="16">
      <t>ウチワケショ</t>
    </rPh>
    <phoneticPr fontId="2"/>
  </si>
  <si>
    <t>医療費の区分</t>
    <rPh sb="0" eb="3">
      <t>イリョウヒ</t>
    </rPh>
    <rPh sb="4" eb="6">
      <t>クブン</t>
    </rPh>
    <phoneticPr fontId="2"/>
  </si>
  <si>
    <t>支払った医療費の額</t>
    <rPh sb="0" eb="2">
      <t>シハラ</t>
    </rPh>
    <rPh sb="4" eb="7">
      <t>イリョウヒ</t>
    </rPh>
    <rPh sb="8" eb="9">
      <t>ガク</t>
    </rPh>
    <phoneticPr fontId="2"/>
  </si>
  <si>
    <t>生命保険や社会保険などで補填される金額</t>
    <rPh sb="0" eb="2">
      <t>セイメイ</t>
    </rPh>
    <rPh sb="2" eb="4">
      <t>ホケン</t>
    </rPh>
    <rPh sb="5" eb="7">
      <t>シャカイ</t>
    </rPh>
    <rPh sb="7" eb="9">
      <t>ホケン</t>
    </rPh>
    <rPh sb="12" eb="14">
      <t>ホテン</t>
    </rPh>
    <rPh sb="17" eb="19">
      <t>キンガク</t>
    </rPh>
    <phoneticPr fontId="2"/>
  </si>
  <si>
    <t>医療を受けた方の
氏名</t>
    <rPh sb="0" eb="2">
      <t>イリョウ</t>
    </rPh>
    <rPh sb="3" eb="4">
      <t>ウ</t>
    </rPh>
    <rPh sb="6" eb="7">
      <t>カタ</t>
    </rPh>
    <rPh sb="9" eb="11">
      <t>シメイ</t>
    </rPh>
    <phoneticPr fontId="2"/>
  </si>
  <si>
    <t>病院・薬局などの
支払先の名称</t>
    <rPh sb="0" eb="2">
      <t>ビョウイン</t>
    </rPh>
    <rPh sb="3" eb="5">
      <t>ヤッキョク</t>
    </rPh>
    <rPh sb="9" eb="11">
      <t>シハラ</t>
    </rPh>
    <rPh sb="11" eb="12">
      <t>サキ</t>
    </rPh>
    <rPh sb="13" eb="15">
      <t>メイショウ</t>
    </rPh>
    <phoneticPr fontId="2"/>
  </si>
  <si>
    <t>給与から天引き</t>
    <rPh sb="0" eb="2">
      <t>キュウヨ</t>
    </rPh>
    <rPh sb="4" eb="6">
      <t>テンビ</t>
    </rPh>
    <phoneticPr fontId="2"/>
  </si>
  <si>
    <t>自分で納付</t>
    <rPh sb="0" eb="2">
      <t>ジブン</t>
    </rPh>
    <rPh sb="3" eb="5">
      <t>ノウフ</t>
    </rPh>
    <phoneticPr fontId="2"/>
  </si>
  <si>
    <t>(1)医療費通知に記載された医療費の額</t>
    <rPh sb="3" eb="6">
      <t>イリョウヒ</t>
    </rPh>
    <rPh sb="6" eb="8">
      <t>ツウチ</t>
    </rPh>
    <rPh sb="9" eb="11">
      <t>キサイ</t>
    </rPh>
    <rPh sb="14" eb="17">
      <t>イリョウヒ</t>
    </rPh>
    <rPh sb="18" eb="19">
      <t>ガク</t>
    </rPh>
    <phoneticPr fontId="2"/>
  </si>
  <si>
    <t>(2)　(1)のうちその年中に実際に支払った医療費の額</t>
    <rPh sb="12" eb="14">
      <t>ネンチュウ</t>
    </rPh>
    <rPh sb="15" eb="17">
      <t>ジッサイ</t>
    </rPh>
    <rPh sb="18" eb="20">
      <t>シハラ</t>
    </rPh>
    <rPh sb="22" eb="25">
      <t>イリョウヒ</t>
    </rPh>
    <rPh sb="26" eb="27">
      <t>ガク</t>
    </rPh>
    <phoneticPr fontId="2"/>
  </si>
  <si>
    <t>(3)　(2)のうち生命保険や社会保険などで補てんされる金額</t>
    <rPh sb="10" eb="12">
      <t>セイメイ</t>
    </rPh>
    <rPh sb="12" eb="14">
      <t>ホケン</t>
    </rPh>
    <rPh sb="15" eb="17">
      <t>シャカイ</t>
    </rPh>
    <rPh sb="17" eb="19">
      <t>ホケン</t>
    </rPh>
    <rPh sb="22" eb="23">
      <t>ホ</t>
    </rPh>
    <rPh sb="28" eb="30">
      <t>キンガク</t>
    </rPh>
    <phoneticPr fontId="2"/>
  </si>
  <si>
    <t>医療費の合計</t>
    <rPh sb="0" eb="3">
      <t>イリョウヒ</t>
    </rPh>
    <rPh sb="4" eb="6">
      <t>ゴウケイ</t>
    </rPh>
    <phoneticPr fontId="2"/>
  </si>
  <si>
    <t>A</t>
    <phoneticPr fontId="2"/>
  </si>
  <si>
    <t>B</t>
    <phoneticPr fontId="2"/>
  </si>
  <si>
    <t>１　医療費通知に記載された事項</t>
    <rPh sb="2" eb="4">
      <t>イリョウ</t>
    </rPh>
    <rPh sb="4" eb="5">
      <t>ヒ</t>
    </rPh>
    <rPh sb="5" eb="7">
      <t>ツウチ</t>
    </rPh>
    <rPh sb="8" eb="10">
      <t>キサイ</t>
    </rPh>
    <rPh sb="13" eb="15">
      <t>ジコウ</t>
    </rPh>
    <phoneticPr fontId="2"/>
  </si>
  <si>
    <t>2　医療費（上記１以外）の明細</t>
    <rPh sb="2" eb="5">
      <t>イリョウヒ</t>
    </rPh>
    <rPh sb="6" eb="8">
      <t>ジョウキ</t>
    </rPh>
    <rPh sb="9" eb="11">
      <t>イガイ</t>
    </rPh>
    <rPh sb="13" eb="15">
      <t>メイサイ</t>
    </rPh>
    <phoneticPr fontId="2"/>
  </si>
  <si>
    <t>2の合計</t>
    <rPh sb="2" eb="4">
      <t>ゴウケイ</t>
    </rPh>
    <phoneticPr fontId="2"/>
  </si>
  <si>
    <t>1.医療費のお知らせに記載された事項</t>
    <rPh sb="2" eb="5">
      <t>イリョウヒ</t>
    </rPh>
    <rPh sb="7" eb="8">
      <t>シ</t>
    </rPh>
    <rPh sb="11" eb="13">
      <t>キサイ</t>
    </rPh>
    <rPh sb="16" eb="18">
      <t>ジコウ</t>
    </rPh>
    <phoneticPr fontId="2"/>
  </si>
  <si>
    <t>(1)　医療費通知書に記載された医療費の額</t>
    <rPh sb="4" eb="7">
      <t>イリョウヒ</t>
    </rPh>
    <rPh sb="7" eb="10">
      <t>ツウチショ</t>
    </rPh>
    <rPh sb="11" eb="13">
      <t>キサイ</t>
    </rPh>
    <rPh sb="16" eb="19">
      <t>イリョウヒ</t>
    </rPh>
    <rPh sb="20" eb="21">
      <t>ガク</t>
    </rPh>
    <phoneticPr fontId="2"/>
  </si>
  <si>
    <t>2.医療費（上記１以外）の明細書</t>
    <rPh sb="2" eb="5">
      <t>イリョウヒ</t>
    </rPh>
    <rPh sb="6" eb="8">
      <t>ジョウキ</t>
    </rPh>
    <rPh sb="9" eb="11">
      <t>イガイ</t>
    </rPh>
    <rPh sb="13" eb="16">
      <t>メイサイショ</t>
    </rPh>
    <phoneticPr fontId="2"/>
  </si>
  <si>
    <t>１行に「領収書１枚」ごと入力するのではなく
「誰が」「どの病院等に」「１年間支払った医療費の額」を入力してください。</t>
    <phoneticPr fontId="2"/>
  </si>
  <si>
    <t>※領収書のコピーを添付してください。</t>
    <rPh sb="1" eb="4">
      <t>リョウシュウショ</t>
    </rPh>
    <rPh sb="9" eb="11">
      <t>テンプ</t>
    </rPh>
    <phoneticPr fontId="2"/>
  </si>
  <si>
    <t>・このツールで申告できる収入は「給与」「公的年金」「雑所得」「事業所得」「不動産所得」のみです。</t>
    <rPh sb="7" eb="9">
      <t>シンコク</t>
    </rPh>
    <rPh sb="12" eb="14">
      <t>シュウニュウ</t>
    </rPh>
    <rPh sb="16" eb="18">
      <t>キュウヨ</t>
    </rPh>
    <rPh sb="20" eb="22">
      <t>コウテキ</t>
    </rPh>
    <rPh sb="22" eb="24">
      <t>ネンキン</t>
    </rPh>
    <rPh sb="26" eb="29">
      <t>ザツショトク</t>
    </rPh>
    <rPh sb="31" eb="33">
      <t>ジギョウ</t>
    </rPh>
    <rPh sb="33" eb="35">
      <t>ショトク</t>
    </rPh>
    <rPh sb="37" eb="40">
      <t>フドウサン</t>
    </rPh>
    <rPh sb="40" eb="42">
      <t>ショトク</t>
    </rPh>
    <phoneticPr fontId="2"/>
  </si>
  <si>
    <t>330-410</t>
    <phoneticPr fontId="2"/>
  </si>
  <si>
    <t>※証明年度が令和5年中が対象です。</t>
    <rPh sb="1" eb="3">
      <t>ショウメイ</t>
    </rPh>
    <rPh sb="3" eb="5">
      <t>ネンド</t>
    </rPh>
    <rPh sb="6" eb="8">
      <t>レイワ</t>
    </rPh>
    <rPh sb="9" eb="10">
      <t>ネン</t>
    </rPh>
    <rPh sb="10" eb="11">
      <t>チュウ</t>
    </rPh>
    <rPh sb="12" eb="14">
      <t>タイショウ</t>
    </rPh>
    <phoneticPr fontId="2"/>
  </si>
  <si>
    <t>　　　令和　5　年分　医療費控除の計算書</t>
    <rPh sb="3" eb="5">
      <t>レイワ</t>
    </rPh>
    <rPh sb="17" eb="20">
      <t>ケイサンショ</t>
    </rPh>
    <phoneticPr fontId="2"/>
  </si>
  <si>
    <t>入力はこれで以上になります。下のシートからR6年度市申（表）,（裏）と医療費の明細書を印刷してください。郵送する場合、添付資料の付け忘れにご注意ください。</t>
    <rPh sb="0" eb="2">
      <t>ニュウリョク</t>
    </rPh>
    <rPh sb="6" eb="8">
      <t>イジョウ</t>
    </rPh>
    <rPh sb="14" eb="15">
      <t>シタ</t>
    </rPh>
    <rPh sb="23" eb="25">
      <t>ネンド</t>
    </rPh>
    <rPh sb="25" eb="26">
      <t>シ</t>
    </rPh>
    <rPh sb="26" eb="27">
      <t>サル</t>
    </rPh>
    <rPh sb="28" eb="29">
      <t>オモテ</t>
    </rPh>
    <rPh sb="32" eb="33">
      <t>ウラ</t>
    </rPh>
    <rPh sb="35" eb="38">
      <t>イリョウヒ</t>
    </rPh>
    <rPh sb="39" eb="42">
      <t>メイサイショ</t>
    </rPh>
    <rPh sb="43" eb="45">
      <t>インサツ</t>
    </rPh>
    <rPh sb="52" eb="54">
      <t>ユウソウ</t>
    </rPh>
    <rPh sb="56" eb="58">
      <t>バアイ</t>
    </rPh>
    <rPh sb="59" eb="61">
      <t>テンプ</t>
    </rPh>
    <rPh sb="61" eb="63">
      <t>シリョウ</t>
    </rPh>
    <rPh sb="64" eb="65">
      <t>ツ</t>
    </rPh>
    <rPh sb="66" eb="67">
      <t>ワス</t>
    </rPh>
    <rPh sb="70" eb="72">
      <t>チュウイ</t>
    </rPh>
    <phoneticPr fontId="2"/>
  </si>
  <si>
    <t>⑱障がい者</t>
    <phoneticPr fontId="3"/>
  </si>
  <si>
    <t>令和7年度</t>
    <rPh sb="0" eb="2">
      <t>レイワ</t>
    </rPh>
    <phoneticPr fontId="3"/>
  </si>
  <si>
    <r>
      <t xml:space="preserve">市民税・県民税申告書 </t>
    </r>
    <r>
      <rPr>
        <b/>
        <sz val="11"/>
        <color theme="4" tint="-0.499984740745262"/>
        <rFont val="ＭＳ Ｐゴシック"/>
        <family val="3"/>
        <charset val="128"/>
      </rPr>
      <t xml:space="preserve">（令和6年1月1日から12月31日までの所得申告） </t>
    </r>
    <rPh sb="12" eb="13">
      <t>レイ</t>
    </rPh>
    <rPh sb="13" eb="14">
      <t>カズ</t>
    </rPh>
    <rPh sb="15" eb="16">
      <t>ネン</t>
    </rPh>
    <phoneticPr fontId="3"/>
  </si>
  <si>
    <t>(令和6年分）</t>
    <rPh sb="1" eb="3">
      <t>レイワ</t>
    </rPh>
    <phoneticPr fontId="3"/>
  </si>
  <si>
    <t>〔特定扶養　H14.1.2～H18.1.1〕〔老人扶養　S30.1.1以前〕〔16歳未満　H21.1.2以後〕</t>
    <rPh sb="1" eb="3">
      <t>トクテイ</t>
    </rPh>
    <rPh sb="3" eb="5">
      <t>フヨウ</t>
    </rPh>
    <rPh sb="23" eb="25">
      <t>ロウジン</t>
    </rPh>
    <rPh sb="25" eb="27">
      <t>フヨウ</t>
    </rPh>
    <rPh sb="35" eb="37">
      <t>イゼン</t>
    </rPh>
    <rPh sb="41" eb="42">
      <t>サイ</t>
    </rPh>
    <rPh sb="42" eb="44">
      <t>ミマン</t>
    </rPh>
    <rPh sb="52" eb="54">
      <t>イゴ</t>
    </rPh>
    <phoneticPr fontId="3"/>
  </si>
  <si>
    <t>所得税が発生（還付含む）する場合は、この申告書は使用できません。確定申告が必要です。</t>
    <rPh sb="0" eb="2">
      <t>ショトク</t>
    </rPh>
    <rPh sb="2" eb="3">
      <t>ゼイ</t>
    </rPh>
    <rPh sb="4" eb="6">
      <t>ハッセイ</t>
    </rPh>
    <rPh sb="7" eb="9">
      <t>カンプ</t>
    </rPh>
    <rPh sb="9" eb="10">
      <t>フク</t>
    </rPh>
    <rPh sb="14" eb="16">
      <t>バアイ</t>
    </rPh>
    <rPh sb="20" eb="23">
      <t>シンコクショ</t>
    </rPh>
    <rPh sb="24" eb="26">
      <t>シヨウ</t>
    </rPh>
    <rPh sb="32" eb="34">
      <t>カクテイ</t>
    </rPh>
    <rPh sb="34" eb="36">
      <t>シンコク</t>
    </rPh>
    <rPh sb="37" eb="3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</si>
</sst>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Red]\(#,##0\)"/>
    <numFmt numFmtId="178" formatCode="[$-411]ggge&quot;年&quot;m&quot;月&quot;d&quot;日&quot;;@"/>
    <numFmt numFmtId="179" formatCode="[$-F800]dddd\,\ mmmm\ dd\,\ yyyy"/>
    <numFmt numFmtId="180" formatCode="yyyy&quot;年&quot;m&quot;月&quot;;@"/>
    <numFmt numFmtId="181" formatCode="[$-411]ge\.m\.d;@"/>
    <numFmt numFmtId="182" formatCode="#,###"/>
  </numFmts>
  <fonts count="119">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sz val="14"/>
      <color indexed="56"/>
      <name val="ＭＳ Ｐゴシック"/>
      <family val="3"/>
      <charset val="128"/>
    </font>
    <font>
      <b/>
      <sz val="11"/>
      <color indexed="56"/>
      <name val="ＭＳ Ｐゴシック"/>
      <family val="3"/>
      <charset val="128"/>
    </font>
    <font>
      <sz val="9"/>
      <color indexed="8"/>
      <name val="ＭＳ Ｐゴシック"/>
      <family val="3"/>
      <charset val="128"/>
    </font>
    <font>
      <sz val="9"/>
      <color indexed="56"/>
      <name val="ＭＳ Ｐゴシック"/>
      <family val="3"/>
      <charset val="128"/>
    </font>
    <font>
      <b/>
      <sz val="9"/>
      <color indexed="56"/>
      <name val="ＭＳ Ｐゴシック"/>
      <family val="3"/>
      <charset val="128"/>
    </font>
    <font>
      <b/>
      <sz val="8"/>
      <color indexed="56"/>
      <name val="ＭＳ Ｐゴシック"/>
      <family val="3"/>
      <charset val="128"/>
    </font>
    <font>
      <b/>
      <sz val="8"/>
      <color indexed="10"/>
      <name val="ＭＳ Ｐゴシック"/>
      <family val="3"/>
      <charset val="128"/>
    </font>
    <font>
      <b/>
      <sz val="16"/>
      <color indexed="56"/>
      <name val="ＭＳ Ｐゴシック"/>
      <family val="3"/>
      <charset val="128"/>
    </font>
    <font>
      <sz val="8"/>
      <color indexed="56"/>
      <name val="ＭＳ Ｐゴシック"/>
      <family val="3"/>
      <charset val="128"/>
    </font>
    <font>
      <sz val="7"/>
      <color indexed="56"/>
      <name val="ＭＳ Ｐゴシック"/>
      <family val="3"/>
      <charset val="128"/>
    </font>
    <font>
      <b/>
      <sz val="10"/>
      <color indexed="10"/>
      <name val="ＭＳ Ｐゴシック"/>
      <family val="3"/>
      <charset val="128"/>
    </font>
    <font>
      <b/>
      <sz val="9"/>
      <color indexed="10"/>
      <name val="ＭＳ Ｐゴシック"/>
      <family val="3"/>
      <charset val="128"/>
    </font>
    <font>
      <sz val="6"/>
      <name val="メイリオ"/>
      <family val="3"/>
      <charset val="128"/>
    </font>
    <font>
      <b/>
      <sz val="10"/>
      <color indexed="56"/>
      <name val="ＭＳ Ｐゴシック"/>
      <family val="3"/>
      <charset val="128"/>
    </font>
    <font>
      <sz val="9"/>
      <color indexed="36"/>
      <name val="ＭＳ Ｐゴシック"/>
      <family val="3"/>
      <charset val="128"/>
    </font>
    <font>
      <b/>
      <sz val="10.5"/>
      <color indexed="10"/>
      <name val="ＭＳ Ｐゴシック"/>
      <family val="3"/>
      <charset val="128"/>
    </font>
    <font>
      <sz val="11"/>
      <color theme="1"/>
      <name val="游ゴシック"/>
      <family val="3"/>
      <charset val="128"/>
      <scheme val="minor"/>
    </font>
    <font>
      <sz val="11"/>
      <color theme="1"/>
      <name val="游ゴシック"/>
      <family val="2"/>
      <charset val="128"/>
      <scheme val="minor"/>
    </font>
    <font>
      <sz val="9"/>
      <color theme="4" tint="-0.499984740745262"/>
      <name val="ＭＳ Ｐゴシック"/>
      <family val="3"/>
      <charset val="128"/>
    </font>
    <font>
      <sz val="7"/>
      <color theme="4" tint="-0.499984740745262"/>
      <name val="ＭＳ Ｐゴシック"/>
      <family val="3"/>
      <charset val="128"/>
    </font>
    <font>
      <sz val="5"/>
      <color theme="4" tint="-0.499984740745262"/>
      <name val="ＭＳ Ｐゴシック"/>
      <family val="3"/>
      <charset val="128"/>
    </font>
    <font>
      <sz val="7.5"/>
      <color theme="4" tint="-0.499984740745262"/>
      <name val="ＭＳ Ｐゴシック"/>
      <family val="3"/>
      <charset val="128"/>
    </font>
    <font>
      <sz val="4.5"/>
      <color theme="4" tint="-0.499984740745262"/>
      <name val="ＭＳ Ｐゴシック"/>
      <family val="3"/>
      <charset val="128"/>
    </font>
    <font>
      <sz val="6"/>
      <color theme="4" tint="-0.499984740745262"/>
      <name val="ＭＳ Ｐゴシック"/>
      <family val="3"/>
      <charset val="128"/>
    </font>
    <font>
      <b/>
      <sz val="12"/>
      <color theme="4" tint="-0.499984740745262"/>
      <name val="ＭＳ Ｐゴシック"/>
      <family val="3"/>
      <charset val="128"/>
    </font>
    <font>
      <b/>
      <sz val="8"/>
      <color theme="4" tint="-0.499984740745262"/>
      <name val="ＭＳ Ｐゴシック"/>
      <family val="3"/>
      <charset val="128"/>
    </font>
    <font>
      <sz val="4"/>
      <color theme="4" tint="-0.499984740745262"/>
      <name val="ＭＳ Ｐゴシック"/>
      <family val="3"/>
      <charset val="128"/>
    </font>
    <font>
      <b/>
      <sz val="9"/>
      <color theme="4" tint="-0.499984740745262"/>
      <name val="ＭＳ Ｐゴシック"/>
      <family val="3"/>
      <charset val="128"/>
    </font>
    <font>
      <b/>
      <sz val="16"/>
      <color theme="4" tint="-0.499984740745262"/>
      <name val="ＭＳ Ｐゴシック"/>
      <family val="3"/>
      <charset val="128"/>
    </font>
    <font>
      <sz val="16"/>
      <color theme="4" tint="-0.499984740745262"/>
      <name val="ＭＳ Ｐゴシック"/>
      <family val="3"/>
      <charset val="128"/>
    </font>
    <font>
      <sz val="8"/>
      <color theme="4" tint="-0.499984740745262"/>
      <name val="ＭＳ Ｐゴシック"/>
      <family val="3"/>
      <charset val="128"/>
    </font>
    <font>
      <b/>
      <sz val="11"/>
      <color theme="4" tint="-0.499984740745262"/>
      <name val="ＭＳ Ｐゴシック"/>
      <family val="3"/>
      <charset val="128"/>
    </font>
    <font>
      <b/>
      <sz val="10"/>
      <color theme="4" tint="-0.499984740745262"/>
      <name val="ＭＳ Ｐゴシック"/>
      <family val="3"/>
      <charset val="128"/>
    </font>
    <font>
      <b/>
      <sz val="14"/>
      <color theme="4" tint="-0.499984740745262"/>
      <name val="ＭＳ Ｐゴシック"/>
      <family val="3"/>
      <charset val="128"/>
    </font>
    <font>
      <b/>
      <sz val="7"/>
      <color theme="4" tint="-0.499984740745262"/>
      <name val="ＭＳ Ｐゴシック"/>
      <family val="3"/>
      <charset val="128"/>
    </font>
    <font>
      <b/>
      <sz val="15"/>
      <color theme="4" tint="-0.499984740745262"/>
      <name val="ＭＳ Ｐゴシック"/>
      <family val="3"/>
      <charset val="128"/>
    </font>
    <font>
      <b/>
      <sz val="10.5"/>
      <color theme="4" tint="-0.499984740745262"/>
      <name val="ＭＳ Ｐゴシック"/>
      <family val="3"/>
      <charset val="128"/>
    </font>
    <font>
      <b/>
      <sz val="7.5"/>
      <color theme="4" tint="-0.499984740745262"/>
      <name val="ＭＳ Ｐゴシック"/>
      <family val="3"/>
      <charset val="128"/>
    </font>
    <font>
      <b/>
      <sz val="10"/>
      <color rgb="FFFF0000"/>
      <name val="ＭＳ Ｐゴシック"/>
      <family val="3"/>
      <charset val="128"/>
    </font>
    <font>
      <sz val="11"/>
      <color theme="4" tint="-0.499984740745262"/>
      <name val="ＭＳ Ｐゴシック"/>
      <family val="3"/>
      <charset val="128"/>
    </font>
    <font>
      <sz val="12"/>
      <color theme="4" tint="-0.499984740745262"/>
      <name val="ＭＳ Ｐゴシック"/>
      <family val="3"/>
      <charset val="128"/>
    </font>
    <font>
      <sz val="9"/>
      <color theme="0" tint="-0.34998626667073579"/>
      <name val="ＭＳ Ｐゴシック"/>
      <family val="3"/>
      <charset val="128"/>
    </font>
    <font>
      <b/>
      <sz val="9"/>
      <color indexed="81"/>
      <name val="MS P ゴシック"/>
      <family val="3"/>
      <charset val="128"/>
    </font>
    <font>
      <sz val="8"/>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9"/>
      <color theme="1"/>
      <name val="游ゴシック"/>
      <family val="2"/>
      <charset val="128"/>
      <scheme val="minor"/>
    </font>
    <font>
      <sz val="10"/>
      <color theme="4" tint="-0.499984740745262"/>
      <name val="ＭＳ Ｐゴシック"/>
      <family val="3"/>
      <charset val="128"/>
    </font>
    <font>
      <sz val="8"/>
      <color theme="1"/>
      <name val="游ゴシック"/>
      <family val="3"/>
      <charset val="128"/>
      <scheme val="minor"/>
    </font>
    <font>
      <sz val="9"/>
      <color theme="1"/>
      <name val="游ゴシック"/>
      <family val="3"/>
      <charset val="128"/>
      <scheme val="minor"/>
    </font>
    <font>
      <sz val="9"/>
      <color rgb="FF000000"/>
      <name val="Meiryo UI"/>
      <family val="3"/>
      <charset val="128"/>
    </font>
    <font>
      <sz val="11"/>
      <color rgb="FFFF0000"/>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6"/>
      <color theme="4" tint="-0.499984740745262"/>
      <name val="ＭＳ Ｐゴシック"/>
      <family val="3"/>
      <charset val="128"/>
    </font>
    <font>
      <sz val="14"/>
      <color theme="1"/>
      <name val="游ゴシック"/>
      <family val="2"/>
      <charset val="128"/>
      <scheme val="minor"/>
    </font>
    <font>
      <sz val="8"/>
      <color theme="1"/>
      <name val="HG丸ｺﾞｼｯｸM-PRO"/>
      <family val="3"/>
      <charset val="128"/>
    </font>
    <font>
      <sz val="14"/>
      <color theme="1"/>
      <name val="HG丸ｺﾞｼｯｸM-PRO"/>
      <family val="3"/>
      <charset val="128"/>
    </font>
    <font>
      <sz val="8"/>
      <color theme="0" tint="-0.34998626667073579"/>
      <name val="HG丸ｺﾞｼｯｸM-PRO"/>
      <family val="3"/>
      <charset val="128"/>
    </font>
    <font>
      <b/>
      <sz val="10"/>
      <color theme="1"/>
      <name val="HG丸ｺﾞｼｯｸM-PRO"/>
      <family val="3"/>
      <charset val="128"/>
    </font>
    <font>
      <sz val="6"/>
      <color theme="1"/>
      <name val="HG丸ｺﾞｼｯｸM-PRO"/>
      <family val="3"/>
      <charset val="128"/>
    </font>
    <font>
      <sz val="7"/>
      <color theme="1"/>
      <name val="HG丸ｺﾞｼｯｸM-PRO"/>
      <family val="3"/>
      <charset val="128"/>
    </font>
    <font>
      <sz val="18"/>
      <color theme="1"/>
      <name val="HG丸ｺﾞｼｯｸM-PRO"/>
      <family val="3"/>
      <charset val="128"/>
    </font>
    <font>
      <b/>
      <sz val="12"/>
      <color theme="1"/>
      <name val="HG丸ｺﾞｼｯｸM-PRO"/>
      <family val="3"/>
      <charset val="128"/>
    </font>
    <font>
      <b/>
      <sz val="14"/>
      <color theme="1"/>
      <name val="HG丸ｺﾞｼｯｸM-PRO"/>
      <family val="3"/>
      <charset val="128"/>
    </font>
    <font>
      <sz val="9"/>
      <color theme="1"/>
      <name val="HG丸ｺﾞｼｯｸM-PRO"/>
      <family val="3"/>
      <charset val="128"/>
    </font>
    <font>
      <b/>
      <sz val="8"/>
      <color theme="1"/>
      <name val="HG丸ｺﾞｼｯｸM-PRO"/>
      <family val="3"/>
      <charset val="128"/>
    </font>
    <font>
      <sz val="12"/>
      <color theme="1"/>
      <name val="HG丸ｺﾞｼｯｸM-PRO"/>
      <family val="3"/>
      <charset val="128"/>
    </font>
    <font>
      <sz val="8"/>
      <color rgb="FFFF0000"/>
      <name val="HG丸ｺﾞｼｯｸM-PRO"/>
      <family val="3"/>
      <charset val="128"/>
    </font>
    <font>
      <sz val="6"/>
      <color theme="0" tint="-0.34998626667073579"/>
      <name val="HG丸ｺﾞｼｯｸM-PRO"/>
      <family val="3"/>
      <charset val="128"/>
    </font>
    <font>
      <b/>
      <sz val="9"/>
      <color theme="1"/>
      <name val="HG丸ｺﾞｼｯｸM-PRO"/>
      <family val="3"/>
      <charset val="128"/>
    </font>
    <font>
      <sz val="11"/>
      <color theme="1"/>
      <name val="HG丸ｺﾞｼｯｸM-PRO"/>
      <family val="3"/>
      <charset val="128"/>
    </font>
    <font>
      <b/>
      <sz val="6"/>
      <color theme="1"/>
      <name val="HG丸ｺﾞｼｯｸM-PRO"/>
      <family val="3"/>
      <charset val="128"/>
    </font>
    <font>
      <b/>
      <sz val="10"/>
      <name val="HG丸ｺﾞｼｯｸM-PRO"/>
      <family val="3"/>
      <charset val="128"/>
    </font>
    <font>
      <sz val="10"/>
      <color theme="1"/>
      <name val="HG丸ｺﾞｼｯｸM-PRO"/>
      <family val="3"/>
      <charset val="128"/>
    </font>
    <font>
      <b/>
      <sz val="7"/>
      <color theme="1"/>
      <name val="HG丸ｺﾞｼｯｸM-PRO"/>
      <family val="3"/>
      <charset val="128"/>
    </font>
    <font>
      <sz val="8"/>
      <color theme="0"/>
      <name val="HG丸ｺﾞｼｯｸM-PRO"/>
      <family val="3"/>
      <charset val="128"/>
    </font>
    <font>
      <sz val="8"/>
      <name val="HG丸ｺﾞｼｯｸM-PRO"/>
      <family val="3"/>
      <charset val="128"/>
    </font>
    <font>
      <b/>
      <sz val="8"/>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6"/>
      <name val="HG丸ｺﾞｼｯｸM-PRO"/>
      <family val="3"/>
      <charset val="128"/>
    </font>
    <font>
      <sz val="12"/>
      <color theme="1"/>
      <name val="游ゴシック"/>
      <family val="3"/>
      <charset val="128"/>
      <scheme val="minor"/>
    </font>
    <font>
      <b/>
      <sz val="12"/>
      <color theme="1"/>
      <name val="游ゴシック"/>
      <family val="3"/>
      <charset val="128"/>
      <scheme val="minor"/>
    </font>
    <font>
      <sz val="12"/>
      <color rgb="FFFF0000"/>
      <name val="游ゴシック"/>
      <family val="3"/>
      <charset val="128"/>
      <scheme val="minor"/>
    </font>
    <font>
      <sz val="11"/>
      <color theme="8" tint="-0.249977111117893"/>
      <name val="游ゴシック"/>
      <family val="2"/>
      <charset val="128"/>
      <scheme val="minor"/>
    </font>
    <font>
      <sz val="9"/>
      <color theme="4"/>
      <name val="ＭＳ Ｐゴシック"/>
      <family val="3"/>
      <charset val="128"/>
    </font>
    <font>
      <sz val="7"/>
      <color theme="4"/>
      <name val="ＭＳ Ｐゴシック"/>
      <family val="3"/>
      <charset val="128"/>
    </font>
    <font>
      <sz val="6.5"/>
      <color theme="4"/>
      <name val="ＭＳ Ｐゴシック"/>
      <family val="3"/>
      <charset val="128"/>
    </font>
    <font>
      <b/>
      <sz val="8"/>
      <color theme="4"/>
      <name val="ＭＳ Ｐゴシック"/>
      <family val="3"/>
      <charset val="128"/>
    </font>
    <font>
      <b/>
      <sz val="6"/>
      <color theme="4"/>
      <name val="ＭＳ Ｐゴシック"/>
      <family val="3"/>
      <charset val="128"/>
    </font>
    <font>
      <b/>
      <sz val="9"/>
      <color theme="4"/>
      <name val="ＭＳ Ｐゴシック"/>
      <family val="3"/>
      <charset val="128"/>
    </font>
    <font>
      <sz val="8"/>
      <color theme="4"/>
      <name val="ＭＳ Ｐゴシック"/>
      <family val="3"/>
      <charset val="128"/>
    </font>
    <font>
      <sz val="5"/>
      <color theme="4"/>
      <name val="ＭＳ Ｐゴシック"/>
      <family val="3"/>
      <charset val="128"/>
    </font>
    <font>
      <sz val="6"/>
      <color theme="4"/>
      <name val="ＭＳ Ｐゴシック"/>
      <family val="3"/>
      <charset val="128"/>
    </font>
    <font>
      <sz val="7.5"/>
      <color theme="4"/>
      <name val="ＭＳ Ｐゴシック"/>
      <family val="3"/>
      <charset val="128"/>
    </font>
    <font>
      <sz val="11"/>
      <color theme="4"/>
      <name val="ＭＳ Ｐゴシック"/>
      <family val="3"/>
      <charset val="128"/>
    </font>
    <font>
      <b/>
      <sz val="11"/>
      <color theme="4"/>
      <name val="ＭＳ Ｐゴシック"/>
      <family val="3"/>
      <charset val="128"/>
    </font>
    <font>
      <b/>
      <sz val="10"/>
      <color theme="4"/>
      <name val="ＭＳ Ｐゴシック"/>
      <family val="3"/>
      <charset val="128"/>
    </font>
    <font>
      <sz val="5.5"/>
      <color theme="4"/>
      <name val="ＭＳ Ｐゴシック"/>
      <family val="3"/>
      <charset val="128"/>
    </font>
    <font>
      <b/>
      <sz val="12"/>
      <color theme="4"/>
      <name val="ＭＳ Ｐゴシック"/>
      <family val="3"/>
      <charset val="128"/>
    </font>
    <font>
      <sz val="10"/>
      <color theme="4"/>
      <name val="ＭＳ Ｐゴシック"/>
      <family val="3"/>
      <charset val="128"/>
    </font>
    <font>
      <i/>
      <sz val="5.5"/>
      <color theme="4"/>
      <name val="ＭＳ Ｐゴシック"/>
      <family val="3"/>
      <charset val="128"/>
    </font>
    <font>
      <b/>
      <sz val="7"/>
      <color theme="4"/>
      <name val="ＭＳ Ｐゴシック"/>
      <family val="3"/>
      <charset val="128"/>
    </font>
    <font>
      <b/>
      <sz val="5"/>
      <color theme="4"/>
      <name val="ＭＳ Ｐゴシック"/>
      <family val="3"/>
      <charset val="128"/>
    </font>
    <font>
      <sz val="6"/>
      <color theme="0"/>
      <name val="HG丸ｺﾞｼｯｸM-PRO"/>
      <family val="3"/>
      <charset val="128"/>
    </font>
    <font>
      <sz val="7"/>
      <color theme="1"/>
      <name val="游ゴシック"/>
      <family val="2"/>
      <charset val="128"/>
      <scheme val="minor"/>
    </font>
    <font>
      <sz val="7"/>
      <color theme="1"/>
      <name val="游ゴシック"/>
      <family val="3"/>
      <charset val="128"/>
      <scheme val="minor"/>
    </font>
    <font>
      <sz val="13"/>
      <color theme="1"/>
      <name val="HG丸ｺﾞｼｯｸM-PRO"/>
      <family val="3"/>
      <charset val="128"/>
    </font>
    <font>
      <b/>
      <sz val="10"/>
      <color theme="0" tint="-0.34998626667073579"/>
      <name val="HG丸ｺﾞｼｯｸM-PRO"/>
      <family val="3"/>
      <charset val="128"/>
    </font>
    <font>
      <sz val="10"/>
      <color theme="0" tint="-0.34998626667073579"/>
      <name val="HG丸ｺﾞｼｯｸM-PRO"/>
      <family val="3"/>
      <charset val="128"/>
    </font>
    <font>
      <sz val="12"/>
      <color theme="0" tint="-0.34998626667073579"/>
      <name val="HG丸ｺﾞｼｯｸM-PRO"/>
      <family val="3"/>
      <charset val="128"/>
    </font>
    <font>
      <sz val="7"/>
      <color theme="0" tint="-0.34998626667073579"/>
      <name val="HG丸ｺﾞｼｯｸM-PRO"/>
      <family val="3"/>
      <charset val="128"/>
    </font>
    <font>
      <sz val="11"/>
      <color rgb="FF000000"/>
      <name val="游ゴシック"/>
      <family val="3"/>
      <charset val="128"/>
    </font>
  </fonts>
  <fills count="13">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7" tint="0.59999389629810485"/>
        <bgColor indexed="64"/>
      </patternFill>
    </fill>
  </fills>
  <borders count="227">
    <border>
      <left/>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right style="thick">
        <color indexed="64"/>
      </right>
      <top/>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ck">
        <color indexed="64"/>
      </right>
      <top style="double">
        <color indexed="64"/>
      </top>
      <bottom/>
      <diagonal/>
    </border>
    <border>
      <left style="thick">
        <color indexed="64"/>
      </left>
      <right/>
      <top/>
      <bottom/>
      <diagonal/>
    </border>
    <border>
      <left/>
      <right style="hair">
        <color indexed="64"/>
      </right>
      <top style="double">
        <color indexed="64"/>
      </top>
      <bottom/>
      <diagonal/>
    </border>
    <border>
      <left style="hair">
        <color indexed="64"/>
      </left>
      <right/>
      <top style="double">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diagonalDown="1">
      <left style="hair">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style="hair">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hair">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style="hair">
        <color indexed="64"/>
      </right>
      <top/>
      <bottom style="medium">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style="medium">
        <color auto="1"/>
      </top>
      <bottom style="medium">
        <color auto="1"/>
      </bottom>
      <diagonal/>
    </border>
    <border>
      <left/>
      <right style="dotted">
        <color auto="1"/>
      </right>
      <top/>
      <bottom/>
      <diagonal/>
    </border>
    <border>
      <left style="dotted">
        <color auto="1"/>
      </left>
      <right/>
      <top/>
      <bottom/>
      <diagonal/>
    </border>
    <border>
      <left style="dotted">
        <color auto="1"/>
      </left>
      <right/>
      <top/>
      <bottom style="thin">
        <color indexed="64"/>
      </bottom>
      <diagonal/>
    </border>
    <border>
      <left style="dotted">
        <color auto="1"/>
      </left>
      <right/>
      <top style="thin">
        <color indexed="64"/>
      </top>
      <bottom style="thin">
        <color indexed="64"/>
      </bottom>
      <diagonal/>
    </border>
    <border>
      <left style="dotted">
        <color auto="1"/>
      </left>
      <right/>
      <top style="thin">
        <color indexed="64"/>
      </top>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top style="thin">
        <color indexed="64"/>
      </top>
      <bottom style="thin">
        <color indexed="64"/>
      </bottom>
      <diagonal/>
    </border>
    <border>
      <left style="medium">
        <color indexed="64"/>
      </left>
      <right/>
      <top style="thin">
        <color auto="1"/>
      </top>
      <bottom/>
      <diagonal/>
    </border>
    <border>
      <left style="medium">
        <color indexed="64"/>
      </left>
      <right/>
      <top/>
      <bottom style="thin">
        <color indexed="64"/>
      </bottom>
      <diagonal/>
    </border>
    <border>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uble">
        <color auto="1"/>
      </left>
      <right style="double">
        <color auto="1"/>
      </right>
      <top style="double">
        <color auto="1"/>
      </top>
      <bottom style="double">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style="medium">
        <color indexed="64"/>
      </bottom>
      <diagonal/>
    </border>
    <border>
      <left style="thin">
        <color indexed="64"/>
      </left>
      <right/>
      <top style="medium">
        <color auto="1"/>
      </top>
      <bottom/>
      <diagonal/>
    </border>
    <border>
      <left/>
      <right style="thin">
        <color indexed="64"/>
      </right>
      <top style="medium">
        <color auto="1"/>
      </top>
      <bottom/>
      <diagonal/>
    </border>
    <border>
      <left/>
      <right/>
      <top/>
      <bottom style="dashed">
        <color auto="1"/>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auto="1"/>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medium">
        <color auto="1"/>
      </right>
      <top/>
      <bottom style="medium">
        <color auto="1"/>
      </bottom>
      <diagonal/>
    </border>
    <border>
      <left style="dashed">
        <color auto="1"/>
      </left>
      <right style="dashed">
        <color auto="1"/>
      </right>
      <top/>
      <bottom style="medium">
        <color auto="1"/>
      </bottom>
      <diagonal/>
    </border>
    <border>
      <left style="dashed">
        <color auto="1"/>
      </left>
      <right style="medium">
        <color auto="1"/>
      </right>
      <top style="medium">
        <color auto="1"/>
      </top>
      <bottom/>
      <diagonal/>
    </border>
    <border>
      <left style="dashed">
        <color auto="1"/>
      </left>
      <right style="dashed">
        <color auto="1"/>
      </right>
      <top style="medium">
        <color auto="1"/>
      </top>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style="dashed">
        <color auto="1"/>
      </left>
      <right style="dashed">
        <color auto="1"/>
      </right>
      <top style="dashed">
        <color auto="1"/>
      </top>
      <bottom/>
      <diagonal/>
    </border>
    <border>
      <left style="dashed">
        <color auto="1"/>
      </left>
      <right style="dashed">
        <color auto="1"/>
      </right>
      <top style="dashed">
        <color auto="1"/>
      </top>
      <bottom style="dashed">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hair">
        <color indexed="64"/>
      </left>
      <right style="thin">
        <color indexed="64"/>
      </right>
      <top style="hair">
        <color indexed="64"/>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4">
    <xf numFmtId="0" fontId="0" fillId="0" borderId="0">
      <alignment vertical="center"/>
    </xf>
    <xf numFmtId="0" fontId="1" fillId="0" borderId="0">
      <alignment vertical="center"/>
    </xf>
    <xf numFmtId="0" fontId="20" fillId="0" borderId="0">
      <alignment vertical="center"/>
    </xf>
    <xf numFmtId="38" fontId="21" fillId="0" borderId="0" applyFont="0" applyFill="0" applyBorder="0" applyAlignment="0" applyProtection="0">
      <alignment vertical="center"/>
    </xf>
  </cellStyleXfs>
  <cellXfs count="2445">
    <xf numFmtId="0" fontId="0" fillId="0" borderId="0" xfId="0">
      <alignment vertical="center"/>
    </xf>
    <xf numFmtId="0" fontId="37" fillId="3" borderId="0" xfId="1" applyFont="1" applyFill="1" applyAlignment="1" applyProtection="1">
      <alignment vertical="center"/>
      <protection hidden="1"/>
    </xf>
    <xf numFmtId="0" fontId="22" fillId="3" borderId="0" xfId="1" applyFont="1" applyFill="1" applyAlignment="1" applyProtection="1">
      <alignment vertical="center"/>
      <protection hidden="1"/>
    </xf>
    <xf numFmtId="0" fontId="6" fillId="3" borderId="0" xfId="1" applyFont="1" applyFill="1" applyAlignment="1" applyProtection="1">
      <alignment vertical="center"/>
      <protection hidden="1"/>
    </xf>
    <xf numFmtId="0" fontId="6" fillId="0" borderId="0" xfId="1" applyFont="1" applyAlignment="1" applyProtection="1">
      <alignment vertical="center"/>
      <protection hidden="1"/>
    </xf>
    <xf numFmtId="0" fontId="7" fillId="3" borderId="0" xfId="1" applyFont="1" applyFill="1" applyAlignment="1" applyProtection="1">
      <alignment vertical="center"/>
      <protection hidden="1"/>
    </xf>
    <xf numFmtId="0" fontId="31" fillId="3" borderId="0" xfId="1" applyFont="1" applyFill="1" applyAlignment="1" applyProtection="1">
      <protection hidden="1"/>
    </xf>
    <xf numFmtId="0" fontId="22" fillId="3" borderId="0" xfId="1" applyFont="1" applyFill="1" applyBorder="1" applyAlignment="1" applyProtection="1">
      <alignment vertical="center"/>
      <protection hidden="1"/>
    </xf>
    <xf numFmtId="0" fontId="7" fillId="3" borderId="0" xfId="1" applyFont="1" applyFill="1" applyBorder="1" applyAlignment="1" applyProtection="1">
      <alignment vertical="center"/>
      <protection hidden="1"/>
    </xf>
    <xf numFmtId="0" fontId="11" fillId="3" borderId="0" xfId="1" applyFont="1" applyFill="1" applyAlignment="1" applyProtection="1">
      <alignment horizontal="center" vertical="center"/>
      <protection hidden="1"/>
    </xf>
    <xf numFmtId="0" fontId="32" fillId="3" borderId="0" xfId="1" applyFont="1" applyFill="1" applyAlignment="1" applyProtection="1">
      <alignment horizontal="center" vertical="center"/>
      <protection hidden="1"/>
    </xf>
    <xf numFmtId="0" fontId="29" fillId="3" borderId="0" xfId="1" applyFont="1" applyFill="1" applyAlignment="1" applyProtection="1">
      <alignment vertical="center" wrapText="1"/>
      <protection hidden="1"/>
    </xf>
    <xf numFmtId="0" fontId="31" fillId="3" borderId="1" xfId="1" applyFont="1" applyFill="1" applyBorder="1" applyAlignment="1" applyProtection="1">
      <alignment vertical="center"/>
      <protection hidden="1"/>
    </xf>
    <xf numFmtId="0" fontId="31" fillId="3" borderId="2" xfId="1" applyFont="1" applyFill="1" applyBorder="1" applyAlignment="1" applyProtection="1">
      <alignment vertical="center"/>
      <protection hidden="1"/>
    </xf>
    <xf numFmtId="0" fontId="31" fillId="3" borderId="3" xfId="1" applyFont="1" applyFill="1" applyBorder="1" applyAlignment="1" applyProtection="1">
      <alignment vertical="center"/>
      <protection hidden="1"/>
    </xf>
    <xf numFmtId="0" fontId="9" fillId="3" borderId="0" xfId="1" applyFont="1" applyFill="1" applyAlignment="1" applyProtection="1">
      <alignment vertical="center"/>
      <protection hidden="1"/>
    </xf>
    <xf numFmtId="0" fontId="7" fillId="3" borderId="0" xfId="1" applyFont="1" applyFill="1" applyAlignment="1" applyProtection="1">
      <alignment vertical="center" shrinkToFit="1"/>
      <protection hidden="1"/>
    </xf>
    <xf numFmtId="0" fontId="34" fillId="3" borderId="0" xfId="1" applyFont="1" applyFill="1" applyAlignment="1" applyProtection="1">
      <alignment vertical="center"/>
      <protection hidden="1"/>
    </xf>
    <xf numFmtId="0" fontId="23" fillId="3" borderId="0" xfId="1" applyFont="1" applyFill="1" applyAlignment="1" applyProtection="1">
      <alignment vertical="center"/>
      <protection hidden="1"/>
    </xf>
    <xf numFmtId="0" fontId="4" fillId="3" borderId="0" xfId="1" applyFont="1" applyFill="1" applyAlignment="1" applyProtection="1">
      <alignment vertical="center"/>
      <protection hidden="1"/>
    </xf>
    <xf numFmtId="0" fontId="5" fillId="3" borderId="0" xfId="1" applyFont="1" applyFill="1" applyAlignment="1" applyProtection="1">
      <alignment vertical="center"/>
      <protection hidden="1"/>
    </xf>
    <xf numFmtId="0" fontId="7" fillId="3" borderId="0" xfId="1" applyFont="1" applyFill="1" applyAlignment="1" applyProtection="1">
      <alignment horizontal="left" vertical="center" shrinkToFit="1"/>
      <protection hidden="1"/>
    </xf>
    <xf numFmtId="0" fontId="34" fillId="3" borderId="0" xfId="1" applyFont="1" applyFill="1" applyAlignment="1" applyProtection="1">
      <alignment horizontal="left" vertical="center"/>
      <protection hidden="1"/>
    </xf>
    <xf numFmtId="0" fontId="22" fillId="3" borderId="0" xfId="1" applyFont="1" applyFill="1" applyAlignment="1" applyProtection="1">
      <alignment horizontal="left" vertical="center" shrinkToFit="1"/>
      <protection hidden="1"/>
    </xf>
    <xf numFmtId="0" fontId="22" fillId="3" borderId="0" xfId="1" applyFont="1" applyFill="1" applyBorder="1" applyAlignment="1" applyProtection="1">
      <alignment horizontal="right" vertical="center"/>
      <protection hidden="1"/>
    </xf>
    <xf numFmtId="0" fontId="23" fillId="3" borderId="0" xfId="1" applyFont="1" applyFill="1" applyBorder="1" applyAlignment="1" applyProtection="1">
      <alignment horizontal="right" vertical="center"/>
      <protection hidden="1"/>
    </xf>
    <xf numFmtId="0" fontId="22" fillId="3" borderId="15" xfId="1" applyFont="1" applyFill="1" applyBorder="1" applyAlignment="1" applyProtection="1">
      <alignment horizontal="right" vertical="center"/>
      <protection hidden="1"/>
    </xf>
    <xf numFmtId="0" fontId="15" fillId="3" borderId="0" xfId="1" applyFont="1" applyFill="1" applyAlignment="1" applyProtection="1">
      <alignment vertical="center" wrapText="1"/>
      <protection hidden="1"/>
    </xf>
    <xf numFmtId="0" fontId="9" fillId="3" borderId="0" xfId="1" applyFont="1" applyFill="1" applyAlignment="1" applyProtection="1">
      <alignment vertical="center" wrapText="1"/>
      <protection hidden="1"/>
    </xf>
    <xf numFmtId="0" fontId="22" fillId="3" borderId="0" xfId="1" applyFont="1" applyFill="1" applyAlignment="1" applyProtection="1">
      <alignment vertical="center" shrinkToFit="1"/>
      <protection hidden="1"/>
    </xf>
    <xf numFmtId="0" fontId="22" fillId="3" borderId="18" xfId="1" applyFont="1" applyFill="1" applyBorder="1" applyAlignment="1" applyProtection="1">
      <alignment vertical="center"/>
      <protection hidden="1"/>
    </xf>
    <xf numFmtId="0" fontId="23" fillId="3" borderId="19" xfId="1" applyFont="1" applyFill="1" applyBorder="1" applyAlignment="1" applyProtection="1">
      <alignment horizontal="left" vertical="center"/>
      <protection hidden="1"/>
    </xf>
    <xf numFmtId="0" fontId="23" fillId="3" borderId="21" xfId="1" applyFont="1" applyFill="1" applyBorder="1" applyAlignment="1" applyProtection="1">
      <alignment horizontal="left" vertical="center"/>
      <protection hidden="1"/>
    </xf>
    <xf numFmtId="0" fontId="34" fillId="3" borderId="0" xfId="1" applyFont="1" applyFill="1" applyBorder="1" applyAlignment="1" applyProtection="1">
      <alignment vertical="center" wrapText="1"/>
      <protection hidden="1"/>
    </xf>
    <xf numFmtId="0" fontId="34" fillId="3" borderId="0" xfId="1" applyFont="1" applyFill="1" applyBorder="1" applyAlignment="1" applyProtection="1">
      <alignment vertical="center"/>
      <protection hidden="1"/>
    </xf>
    <xf numFmtId="0" fontId="23" fillId="3" borderId="23" xfId="1" applyFont="1" applyFill="1" applyBorder="1" applyAlignment="1" applyProtection="1">
      <alignment vertical="center"/>
      <protection hidden="1"/>
    </xf>
    <xf numFmtId="0" fontId="29" fillId="3" borderId="23" xfId="1" applyFont="1" applyFill="1" applyBorder="1" applyAlignment="1" applyProtection="1">
      <protection hidden="1"/>
    </xf>
    <xf numFmtId="0" fontId="29" fillId="3" borderId="26" xfId="1" applyFont="1" applyFill="1" applyBorder="1" applyAlignment="1" applyProtection="1">
      <protection hidden="1"/>
    </xf>
    <xf numFmtId="0" fontId="13" fillId="3" borderId="0" xfId="1" applyFont="1" applyFill="1" applyAlignment="1" applyProtection="1">
      <alignment vertical="center" wrapText="1" shrinkToFit="1"/>
      <protection hidden="1"/>
    </xf>
    <xf numFmtId="0" fontId="23" fillId="3" borderId="0" xfId="1" applyFont="1" applyFill="1" applyAlignment="1" applyProtection="1">
      <alignment vertical="center" shrinkToFit="1"/>
      <protection hidden="1"/>
    </xf>
    <xf numFmtId="0" fontId="23" fillId="3" borderId="0" xfId="1" applyFont="1" applyFill="1" applyBorder="1" applyAlignment="1" applyProtection="1">
      <alignment vertical="center" shrinkToFit="1"/>
      <protection hidden="1"/>
    </xf>
    <xf numFmtId="0" fontId="22" fillId="3" borderId="19" xfId="1" applyFont="1" applyFill="1" applyBorder="1" applyAlignment="1" applyProtection="1">
      <alignment vertical="center"/>
      <protection hidden="1"/>
    </xf>
    <xf numFmtId="0" fontId="6" fillId="3" borderId="0" xfId="1" applyFont="1" applyFill="1" applyBorder="1" applyAlignment="1" applyProtection="1">
      <alignment vertical="center"/>
      <protection hidden="1"/>
    </xf>
    <xf numFmtId="0" fontId="6" fillId="0" borderId="0" xfId="1" applyFont="1" applyBorder="1" applyAlignment="1" applyProtection="1">
      <alignment vertical="center"/>
      <protection hidden="1"/>
    </xf>
    <xf numFmtId="0" fontId="38" fillId="3" borderId="0" xfId="1" applyFont="1" applyFill="1" applyBorder="1" applyAlignment="1" applyProtection="1">
      <alignment horizontal="center" vertical="center"/>
      <protection hidden="1"/>
    </xf>
    <xf numFmtId="0" fontId="31" fillId="3" borderId="0" xfId="1" applyFont="1" applyFill="1" applyBorder="1" applyAlignment="1" applyProtection="1">
      <alignment horizontal="right" vertical="center"/>
      <protection hidden="1"/>
    </xf>
    <xf numFmtId="0" fontId="31" fillId="3" borderId="0" xfId="1" applyFont="1" applyFill="1" applyBorder="1" applyAlignment="1" applyProtection="1">
      <alignment horizontal="center" vertical="top"/>
      <protection hidden="1"/>
    </xf>
    <xf numFmtId="0" fontId="31" fillId="3" borderId="0" xfId="1" applyFont="1" applyFill="1" applyAlignment="1" applyProtection="1">
      <alignment vertical="center"/>
      <protection hidden="1"/>
    </xf>
    <xf numFmtId="0" fontId="8" fillId="3" borderId="0" xfId="1" applyFont="1" applyFill="1" applyAlignment="1" applyProtection="1">
      <protection hidden="1"/>
    </xf>
    <xf numFmtId="0" fontId="31" fillId="3" borderId="40" xfId="1" applyFont="1" applyFill="1" applyBorder="1" applyAlignment="1" applyProtection="1">
      <protection hidden="1"/>
    </xf>
    <xf numFmtId="3" fontId="6" fillId="3" borderId="0" xfId="3" applyNumberFormat="1" applyFont="1" applyFill="1" applyBorder="1" applyAlignment="1" applyProtection="1">
      <alignment vertical="center"/>
      <protection hidden="1"/>
    </xf>
    <xf numFmtId="38" fontId="7" fillId="3" borderId="0" xfId="3" applyFont="1" applyFill="1" applyBorder="1" applyAlignment="1" applyProtection="1">
      <alignment vertical="center"/>
      <protection hidden="1"/>
    </xf>
    <xf numFmtId="38" fontId="12" fillId="3" borderId="14" xfId="3" applyFont="1" applyFill="1" applyBorder="1" applyAlignment="1" applyProtection="1">
      <alignment vertical="center" shrinkToFit="1"/>
      <protection hidden="1"/>
    </xf>
    <xf numFmtId="38" fontId="22" fillId="2" borderId="64" xfId="3" applyFont="1" applyFill="1" applyBorder="1" applyAlignment="1" applyProtection="1">
      <alignment vertical="center"/>
      <protection hidden="1"/>
    </xf>
    <xf numFmtId="38" fontId="22" fillId="2" borderId="65" xfId="3" applyFont="1" applyFill="1" applyBorder="1" applyAlignment="1" applyProtection="1">
      <alignment vertical="center"/>
      <protection hidden="1"/>
    </xf>
    <xf numFmtId="38" fontId="22" fillId="2" borderId="30" xfId="3" applyFont="1" applyFill="1" applyBorder="1" applyAlignment="1" applyProtection="1">
      <alignment vertical="center"/>
      <protection hidden="1"/>
    </xf>
    <xf numFmtId="38" fontId="22" fillId="2" borderId="0" xfId="3" applyFont="1" applyFill="1" applyBorder="1" applyAlignment="1" applyProtection="1">
      <alignment vertical="center"/>
      <protection hidden="1"/>
    </xf>
    <xf numFmtId="38" fontId="22" fillId="2" borderId="14" xfId="3" applyFont="1" applyFill="1" applyBorder="1" applyAlignment="1" applyProtection="1">
      <alignment vertical="center"/>
      <protection hidden="1"/>
    </xf>
    <xf numFmtId="38" fontId="24" fillId="3" borderId="65" xfId="3" applyFont="1" applyFill="1" applyBorder="1" applyAlignment="1" applyProtection="1">
      <alignment vertical="top"/>
      <protection hidden="1"/>
    </xf>
    <xf numFmtId="38" fontId="22" fillId="3" borderId="65" xfId="3" applyFont="1" applyFill="1" applyBorder="1" applyAlignment="1" applyProtection="1">
      <alignment vertical="center"/>
      <protection hidden="1"/>
    </xf>
    <xf numFmtId="38" fontId="22" fillId="3" borderId="64" xfId="3" applyFont="1" applyFill="1" applyBorder="1" applyAlignment="1" applyProtection="1">
      <alignment vertical="center"/>
      <protection hidden="1"/>
    </xf>
    <xf numFmtId="38" fontId="24" fillId="3" borderId="0" xfId="3" applyFont="1" applyFill="1" applyBorder="1" applyAlignment="1" applyProtection="1">
      <alignment vertical="top"/>
      <protection hidden="1"/>
    </xf>
    <xf numFmtId="38" fontId="22" fillId="3" borderId="0" xfId="3" applyFont="1" applyFill="1" applyBorder="1" applyAlignment="1" applyProtection="1">
      <alignment vertical="center"/>
      <protection hidden="1"/>
    </xf>
    <xf numFmtId="38" fontId="22" fillId="3" borderId="30" xfId="3" applyFont="1" applyFill="1" applyBorder="1" applyAlignment="1" applyProtection="1">
      <alignment vertical="center"/>
      <protection hidden="1"/>
    </xf>
    <xf numFmtId="38" fontId="24" fillId="3" borderId="30" xfId="3" applyFont="1" applyFill="1" applyBorder="1" applyAlignment="1" applyProtection="1">
      <alignment vertical="center"/>
      <protection hidden="1"/>
    </xf>
    <xf numFmtId="38" fontId="24" fillId="3" borderId="0" xfId="3" applyFont="1" applyFill="1" applyBorder="1" applyAlignment="1" applyProtection="1">
      <alignment vertical="center"/>
      <protection hidden="1"/>
    </xf>
    <xf numFmtId="38" fontId="22" fillId="3" borderId="14" xfId="3" applyFont="1" applyFill="1" applyBorder="1" applyAlignment="1" applyProtection="1">
      <alignment vertical="center"/>
      <protection hidden="1"/>
    </xf>
    <xf numFmtId="38" fontId="24" fillId="3" borderId="4" xfId="3" applyFont="1" applyFill="1" applyBorder="1" applyAlignment="1" applyProtection="1">
      <alignment vertical="center"/>
      <protection hidden="1"/>
    </xf>
    <xf numFmtId="38" fontId="24" fillId="3" borderId="5" xfId="3" applyFont="1" applyFill="1" applyBorder="1" applyAlignment="1" applyProtection="1">
      <alignment vertical="center"/>
      <protection hidden="1"/>
    </xf>
    <xf numFmtId="3" fontId="45" fillId="3" borderId="0" xfId="3" applyNumberFormat="1" applyFont="1" applyFill="1" applyBorder="1" applyAlignment="1" applyProtection="1">
      <alignment horizontal="center" vertical="center"/>
      <protection hidden="1"/>
    </xf>
    <xf numFmtId="3" fontId="28" fillId="3" borderId="0" xfId="3" applyNumberFormat="1" applyFont="1" applyFill="1" applyBorder="1" applyAlignment="1" applyProtection="1">
      <alignment vertical="center" shrinkToFit="1"/>
      <protection hidden="1"/>
    </xf>
    <xf numFmtId="3" fontId="18" fillId="3" borderId="0" xfId="3" applyNumberFormat="1" applyFont="1" applyFill="1" applyBorder="1" applyAlignment="1" applyProtection="1">
      <alignment vertical="center"/>
      <protection hidden="1"/>
    </xf>
    <xf numFmtId="3" fontId="45" fillId="3" borderId="0" xfId="3" applyNumberFormat="1" applyFont="1" applyFill="1" applyBorder="1" applyAlignment="1" applyProtection="1">
      <alignment vertical="center"/>
      <protection hidden="1"/>
    </xf>
    <xf numFmtId="0" fontId="17" fillId="3" borderId="0" xfId="1" applyFont="1" applyFill="1" applyBorder="1" applyAlignment="1" applyProtection="1">
      <alignment vertical="top" textRotation="255"/>
      <protection hidden="1"/>
    </xf>
    <xf numFmtId="38" fontId="23" fillId="4" borderId="55" xfId="3" applyFont="1" applyFill="1" applyBorder="1" applyAlignment="1" applyProtection="1">
      <alignment vertical="center" shrinkToFit="1"/>
      <protection hidden="1"/>
    </xf>
    <xf numFmtId="38" fontId="23" fillId="4" borderId="13" xfId="3" applyFont="1" applyFill="1" applyBorder="1" applyAlignment="1" applyProtection="1">
      <alignment vertical="center" shrinkToFit="1"/>
      <protection hidden="1"/>
    </xf>
    <xf numFmtId="38" fontId="23" fillId="4" borderId="32" xfId="3" applyFont="1" applyFill="1" applyBorder="1" applyAlignment="1" applyProtection="1">
      <alignment vertical="center" shrinkToFit="1"/>
      <protection hidden="1"/>
    </xf>
    <xf numFmtId="38" fontId="23" fillId="4" borderId="0" xfId="3" applyFont="1" applyFill="1" applyBorder="1" applyAlignment="1" applyProtection="1">
      <alignment vertical="center" shrinkToFit="1"/>
      <protection hidden="1"/>
    </xf>
    <xf numFmtId="38" fontId="58" fillId="4" borderId="0" xfId="3" applyFont="1" applyFill="1" applyBorder="1" applyAlignment="1" applyProtection="1">
      <alignment vertical="center" shrinkToFit="1"/>
      <protection hidden="1"/>
    </xf>
    <xf numFmtId="38" fontId="58" fillId="4" borderId="14" xfId="3" applyFont="1" applyFill="1" applyBorder="1" applyAlignment="1" applyProtection="1">
      <alignment vertical="center" shrinkToFit="1"/>
      <protection hidden="1"/>
    </xf>
    <xf numFmtId="0" fontId="23" fillId="3" borderId="0" xfId="1" applyFont="1" applyFill="1" applyBorder="1" applyAlignment="1" applyProtection="1">
      <alignment vertical="center" wrapText="1"/>
      <protection hidden="1"/>
    </xf>
    <xf numFmtId="38" fontId="24" fillId="3" borderId="0" xfId="3" applyFont="1" applyFill="1" applyBorder="1" applyAlignment="1" applyProtection="1">
      <alignment vertical="center" wrapText="1" shrinkToFit="1"/>
      <protection hidden="1"/>
    </xf>
    <xf numFmtId="38" fontId="27" fillId="3" borderId="0" xfId="3" applyFont="1" applyFill="1" applyBorder="1" applyAlignment="1" applyProtection="1">
      <alignment vertical="center" wrapText="1"/>
      <protection hidden="1"/>
    </xf>
    <xf numFmtId="38" fontId="27" fillId="3" borderId="0" xfId="3" applyFont="1" applyFill="1" applyBorder="1" applyAlignment="1" applyProtection="1">
      <alignment vertical="top" shrinkToFit="1"/>
      <protection hidden="1"/>
    </xf>
    <xf numFmtId="38" fontId="27" fillId="3" borderId="0" xfId="3" applyFont="1" applyFill="1" applyBorder="1" applyAlignment="1" applyProtection="1">
      <alignment shrinkToFit="1"/>
      <protection hidden="1"/>
    </xf>
    <xf numFmtId="38" fontId="27" fillId="3" borderId="0" xfId="3" applyFont="1" applyFill="1" applyBorder="1" applyAlignment="1" applyProtection="1">
      <alignment vertical="center"/>
      <protection hidden="1"/>
    </xf>
    <xf numFmtId="0" fontId="22" fillId="3" borderId="0" xfId="1" applyFont="1" applyFill="1" applyBorder="1" applyAlignment="1" applyProtection="1">
      <alignment vertical="center" textRotation="255"/>
      <protection hidden="1"/>
    </xf>
    <xf numFmtId="38" fontId="31" fillId="3" borderId="0" xfId="3" applyFont="1" applyFill="1" applyBorder="1" applyAlignment="1" applyProtection="1">
      <alignment vertical="center"/>
      <protection hidden="1"/>
    </xf>
    <xf numFmtId="38" fontId="27" fillId="3" borderId="0" xfId="3" applyFont="1" applyFill="1" applyBorder="1" applyAlignment="1" applyProtection="1">
      <protection hidden="1"/>
    </xf>
    <xf numFmtId="38" fontId="22" fillId="3" borderId="0" xfId="3" applyFont="1" applyFill="1" applyBorder="1" applyAlignment="1" applyProtection="1">
      <alignment vertical="center" shrinkToFit="1"/>
      <protection hidden="1"/>
    </xf>
    <xf numFmtId="38" fontId="27" fillId="4" borderId="0" xfId="3" applyFont="1" applyFill="1" applyBorder="1" applyAlignment="1" applyProtection="1">
      <alignment vertical="center" shrinkToFit="1"/>
      <protection hidden="1"/>
    </xf>
    <xf numFmtId="38" fontId="27" fillId="4" borderId="14" xfId="3" applyFont="1" applyFill="1" applyBorder="1" applyAlignment="1" applyProtection="1">
      <alignment vertical="center" shrinkToFit="1"/>
      <protection hidden="1"/>
    </xf>
    <xf numFmtId="3" fontId="6" fillId="3" borderId="0" xfId="3" applyNumberFormat="1" applyFont="1" applyFill="1" applyAlignment="1" applyProtection="1">
      <alignment vertical="center"/>
      <protection hidden="1"/>
    </xf>
    <xf numFmtId="38" fontId="22" fillId="3" borderId="0" xfId="3" applyFont="1" applyFill="1" applyAlignment="1" applyProtection="1">
      <alignment vertical="center"/>
      <protection hidden="1"/>
    </xf>
    <xf numFmtId="0" fontId="40" fillId="3" borderId="0" xfId="1" applyFont="1" applyFill="1" applyBorder="1" applyAlignment="1" applyProtection="1">
      <alignment vertical="center" textRotation="255"/>
      <protection hidden="1"/>
    </xf>
    <xf numFmtId="0" fontId="18" fillId="3" borderId="0" xfId="1" applyFont="1" applyFill="1" applyAlignment="1" applyProtection="1">
      <alignment vertical="center"/>
      <protection hidden="1"/>
    </xf>
    <xf numFmtId="38" fontId="41" fillId="3" borderId="30" xfId="3" applyFont="1" applyFill="1" applyBorder="1" applyAlignment="1" applyProtection="1">
      <alignment vertical="top" wrapText="1" shrinkToFit="1"/>
      <protection hidden="1"/>
    </xf>
    <xf numFmtId="0" fontId="24" fillId="3" borderId="0" xfId="1" applyFont="1" applyFill="1" applyBorder="1" applyAlignment="1" applyProtection="1">
      <alignment vertical="center"/>
      <protection hidden="1"/>
    </xf>
    <xf numFmtId="38" fontId="34" fillId="3" borderId="0" xfId="3" applyFont="1" applyFill="1" applyBorder="1" applyAlignment="1" applyProtection="1">
      <alignment vertical="center"/>
      <protection hidden="1"/>
    </xf>
    <xf numFmtId="38" fontId="22" fillId="3" borderId="67" xfId="3" applyFont="1" applyFill="1" applyBorder="1" applyAlignment="1" applyProtection="1">
      <alignment vertical="center"/>
      <protection hidden="1"/>
    </xf>
    <xf numFmtId="0" fontId="29" fillId="3" borderId="0" xfId="1" applyFont="1" applyFill="1" applyBorder="1" applyAlignment="1" applyProtection="1">
      <protection hidden="1"/>
    </xf>
    <xf numFmtId="0" fontId="31" fillId="3" borderId="0" xfId="1" applyFont="1" applyFill="1" applyBorder="1" applyAlignment="1" applyProtection="1">
      <protection hidden="1"/>
    </xf>
    <xf numFmtId="0" fontId="29" fillId="3" borderId="0" xfId="1" applyFont="1" applyFill="1" applyBorder="1" applyAlignment="1" applyProtection="1">
      <alignment vertical="center"/>
      <protection hidden="1"/>
    </xf>
    <xf numFmtId="0" fontId="10" fillId="3" borderId="0" xfId="1" applyFont="1" applyFill="1" applyAlignment="1" applyProtection="1">
      <alignment vertical="top"/>
      <protection hidden="1"/>
    </xf>
    <xf numFmtId="0" fontId="19" fillId="3" borderId="0" xfId="1" applyFont="1" applyFill="1" applyBorder="1" applyAlignment="1" applyProtection="1">
      <alignment vertical="center" textRotation="255"/>
      <protection hidden="1"/>
    </xf>
    <xf numFmtId="0" fontId="19" fillId="0" borderId="0" xfId="1" applyFont="1" applyBorder="1" applyAlignment="1" applyProtection="1">
      <alignment vertical="center" textRotation="255"/>
      <protection hidden="1"/>
    </xf>
    <xf numFmtId="0" fontId="0" fillId="0" borderId="0" xfId="0" applyProtection="1">
      <alignment vertical="center"/>
      <protection hidden="1"/>
    </xf>
    <xf numFmtId="0" fontId="0" fillId="6" borderId="0" xfId="0" applyFill="1" applyProtection="1">
      <alignment vertical="center"/>
      <protection hidden="1"/>
    </xf>
    <xf numFmtId="0" fontId="0" fillId="7" borderId="0" xfId="0" applyFill="1" applyProtection="1">
      <alignment vertical="center"/>
      <protection hidden="1"/>
    </xf>
    <xf numFmtId="0" fontId="0" fillId="8" borderId="0" xfId="0" applyFill="1" applyProtection="1">
      <alignment vertical="center"/>
      <protection hidden="1"/>
    </xf>
    <xf numFmtId="0" fontId="0" fillId="9" borderId="0" xfId="0" applyFill="1" applyProtection="1">
      <alignment vertical="center"/>
      <protection hidden="1"/>
    </xf>
    <xf numFmtId="0" fontId="0" fillId="0" borderId="0" xfId="0" applyAlignment="1" applyProtection="1">
      <alignment vertical="center"/>
      <protection hidden="1"/>
    </xf>
    <xf numFmtId="0" fontId="0" fillId="9" borderId="0" xfId="0" applyFill="1" applyAlignment="1" applyProtection="1">
      <alignment vertical="center"/>
      <protection hidden="1"/>
    </xf>
    <xf numFmtId="0" fontId="55" fillId="0" borderId="0" xfId="0" applyFont="1" applyFill="1" applyProtection="1">
      <alignment vertical="center"/>
      <protection hidden="1"/>
    </xf>
    <xf numFmtId="0" fontId="0" fillId="5" borderId="135" xfId="0" applyFill="1" applyBorder="1" applyProtection="1">
      <alignment vertical="center"/>
      <protection hidden="1"/>
    </xf>
    <xf numFmtId="0" fontId="0" fillId="5" borderId="136" xfId="0" applyFill="1" applyBorder="1" applyProtection="1">
      <alignment vertical="center"/>
      <protection hidden="1"/>
    </xf>
    <xf numFmtId="0" fontId="0" fillId="5" borderId="137" xfId="0" applyFill="1" applyBorder="1" applyProtection="1">
      <alignment vertical="center"/>
      <protection hidden="1"/>
    </xf>
    <xf numFmtId="0" fontId="55" fillId="6" borderId="0" xfId="0" applyFont="1" applyFill="1" applyProtection="1">
      <alignment vertical="center"/>
      <protection hidden="1"/>
    </xf>
    <xf numFmtId="0" fontId="0" fillId="8" borderId="0" xfId="0" applyFill="1" applyAlignment="1" applyProtection="1">
      <alignment vertical="center"/>
      <protection hidden="1"/>
    </xf>
    <xf numFmtId="0" fontId="0" fillId="0" borderId="0" xfId="0" applyAlignment="1" applyProtection="1">
      <alignment horizontal="right" vertical="center"/>
      <protection hidden="1"/>
    </xf>
    <xf numFmtId="0" fontId="0" fillId="5" borderId="139" xfId="0" applyFill="1" applyBorder="1" applyProtection="1">
      <alignment vertical="center"/>
      <protection hidden="1"/>
    </xf>
    <xf numFmtId="0" fontId="0" fillId="6" borderId="0" xfId="0" applyFill="1" applyAlignment="1" applyProtection="1">
      <alignment vertical="center"/>
      <protection hidden="1"/>
    </xf>
    <xf numFmtId="0" fontId="52" fillId="7" borderId="0" xfId="0" applyFont="1" applyFill="1" applyAlignment="1" applyProtection="1">
      <alignment vertical="center"/>
      <protection hidden="1"/>
    </xf>
    <xf numFmtId="0" fontId="52" fillId="8" borderId="0" xfId="0" applyFont="1" applyFill="1" applyAlignment="1" applyProtection="1">
      <alignment vertical="top"/>
      <protection hidden="1"/>
    </xf>
    <xf numFmtId="38" fontId="0" fillId="8" borderId="0" xfId="3" applyFont="1" applyFill="1" applyAlignment="1" applyProtection="1">
      <alignment vertical="center"/>
      <protection hidden="1"/>
    </xf>
    <xf numFmtId="0" fontId="0" fillId="5" borderId="140" xfId="0" applyFill="1" applyBorder="1" applyProtection="1">
      <alignment vertical="center"/>
      <protection hidden="1"/>
    </xf>
    <xf numFmtId="0" fontId="0" fillId="5" borderId="0" xfId="0" applyFill="1" applyBorder="1" applyProtection="1">
      <alignment vertical="center"/>
      <protection hidden="1"/>
    </xf>
    <xf numFmtId="0" fontId="52" fillId="8" borderId="0" xfId="0" applyFont="1" applyFill="1" applyAlignment="1" applyProtection="1">
      <alignment vertical="center"/>
      <protection hidden="1"/>
    </xf>
    <xf numFmtId="0" fontId="52" fillId="7" borderId="0" xfId="0" applyFont="1" applyFill="1" applyAlignment="1" applyProtection="1">
      <alignment vertical="top"/>
      <protection hidden="1"/>
    </xf>
    <xf numFmtId="0" fontId="0" fillId="5" borderId="143" xfId="0" applyFill="1" applyBorder="1" applyAlignment="1" applyProtection="1">
      <alignment vertical="center"/>
      <protection hidden="1"/>
    </xf>
    <xf numFmtId="0" fontId="0" fillId="5" borderId="65" xfId="0" applyFill="1" applyBorder="1" applyAlignment="1" applyProtection="1">
      <alignment vertical="center"/>
      <protection hidden="1"/>
    </xf>
    <xf numFmtId="0" fontId="0" fillId="5" borderId="66" xfId="0" applyFill="1" applyBorder="1" applyAlignment="1" applyProtection="1">
      <alignment vertical="center"/>
      <protection hidden="1"/>
    </xf>
    <xf numFmtId="0" fontId="0" fillId="5" borderId="140" xfId="0" applyFill="1" applyBorder="1" applyAlignment="1" applyProtection="1">
      <alignment vertical="center"/>
      <protection hidden="1"/>
    </xf>
    <xf numFmtId="0" fontId="0" fillId="5" borderId="0" xfId="0" applyFill="1" applyBorder="1" applyAlignment="1" applyProtection="1">
      <alignment vertical="center"/>
      <protection hidden="1"/>
    </xf>
    <xf numFmtId="0" fontId="0" fillId="5" borderId="144" xfId="0" applyFill="1" applyBorder="1" applyProtection="1">
      <alignment vertical="center"/>
      <protection hidden="1"/>
    </xf>
    <xf numFmtId="0" fontId="0" fillId="5" borderId="145" xfId="0" applyFill="1" applyBorder="1" applyProtection="1">
      <alignment vertical="center"/>
      <protection hidden="1"/>
    </xf>
    <xf numFmtId="0" fontId="0" fillId="10" borderId="0" xfId="0" applyFont="1" applyFill="1" applyProtection="1">
      <alignment vertical="center"/>
      <protection hidden="1"/>
    </xf>
    <xf numFmtId="0" fontId="0" fillId="0" borderId="0" xfId="0" applyAlignment="1" applyProtection="1">
      <alignment horizontal="center" vertical="center"/>
      <protection hidden="1"/>
    </xf>
    <xf numFmtId="0" fontId="0" fillId="0" borderId="162" xfId="0" applyBorder="1" applyAlignment="1" applyProtection="1">
      <alignment horizontal="center" vertical="center"/>
      <protection hidden="1"/>
    </xf>
    <xf numFmtId="0" fontId="0" fillId="7" borderId="30" xfId="0" applyFill="1" applyBorder="1" applyProtection="1">
      <alignment vertical="center"/>
      <protection hidden="1"/>
    </xf>
    <xf numFmtId="0" fontId="0" fillId="0" borderId="0" xfId="0" applyFill="1" applyBorder="1" applyAlignment="1" applyProtection="1">
      <alignment horizontal="center" vertical="center"/>
      <protection hidden="1"/>
    </xf>
    <xf numFmtId="0" fontId="0" fillId="5" borderId="0" xfId="0" applyFill="1" applyProtection="1">
      <alignment vertical="center"/>
      <protection hidden="1"/>
    </xf>
    <xf numFmtId="0" fontId="0" fillId="5" borderId="0" xfId="0" applyFill="1" applyAlignment="1" applyProtection="1">
      <alignment horizontal="center" vertical="center"/>
      <protection hidden="1"/>
    </xf>
    <xf numFmtId="0" fontId="0" fillId="0" borderId="162" xfId="0"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4" borderId="0" xfId="0" applyFill="1" applyProtection="1">
      <alignment vertical="center"/>
      <protection hidden="1"/>
    </xf>
    <xf numFmtId="0" fontId="0" fillId="0" borderId="70" xfId="0" applyBorder="1" applyProtection="1">
      <alignment vertical="center"/>
      <protection hidden="1"/>
    </xf>
    <xf numFmtId="0" fontId="0" fillId="7" borderId="0" xfId="0" applyFill="1" applyAlignment="1" applyProtection="1">
      <alignment vertical="center"/>
      <protection hidden="1"/>
    </xf>
    <xf numFmtId="0" fontId="0" fillId="5" borderId="0" xfId="0" applyFill="1" applyAlignment="1" applyProtection="1">
      <alignment vertical="center"/>
      <protection hidden="1"/>
    </xf>
    <xf numFmtId="0" fontId="0" fillId="0" borderId="70" xfId="0" applyBorder="1" applyAlignment="1" applyProtection="1">
      <alignment horizontal="center" vertical="center"/>
      <protection hidden="1"/>
    </xf>
    <xf numFmtId="0" fontId="0" fillId="7" borderId="0" xfId="0" applyFill="1" applyAlignment="1" applyProtection="1">
      <alignment horizontal="center" vertical="center"/>
      <protection hidden="1"/>
    </xf>
    <xf numFmtId="0" fontId="23" fillId="3" borderId="0" xfId="1" applyFont="1" applyFill="1" applyBorder="1" applyAlignment="1" applyProtection="1">
      <alignment horizontal="right"/>
      <protection hidden="1"/>
    </xf>
    <xf numFmtId="0" fontId="23" fillId="3" borderId="19" xfId="1" applyFont="1" applyFill="1" applyBorder="1" applyAlignment="1" applyProtection="1">
      <alignment horizontal="left"/>
      <protection hidden="1"/>
    </xf>
    <xf numFmtId="14" fontId="0" fillId="6" borderId="0" xfId="0" applyNumberFormat="1" applyFill="1" applyAlignment="1" applyProtection="1">
      <alignment vertical="center"/>
      <protection hidden="1"/>
    </xf>
    <xf numFmtId="14" fontId="0" fillId="6" borderId="99" xfId="0" applyNumberFormat="1" applyFill="1" applyBorder="1" applyAlignment="1" applyProtection="1">
      <alignment vertical="center"/>
      <protection hidden="1"/>
    </xf>
    <xf numFmtId="176" fontId="50" fillId="6" borderId="0" xfId="0" applyNumberFormat="1" applyFont="1" applyFill="1" applyAlignment="1" applyProtection="1">
      <alignment vertical="center" wrapText="1"/>
      <protection hidden="1"/>
    </xf>
    <xf numFmtId="0" fontId="60" fillId="0" borderId="0" xfId="0" applyFont="1" applyProtection="1">
      <alignment vertical="center"/>
      <protection hidden="1"/>
    </xf>
    <xf numFmtId="0" fontId="60" fillId="0" borderId="0" xfId="0" applyFont="1" applyAlignment="1" applyProtection="1">
      <alignment horizontal="center" vertical="center"/>
      <protection hidden="1"/>
    </xf>
    <xf numFmtId="0" fontId="60" fillId="0" borderId="0" xfId="0" applyFont="1" applyFill="1" applyProtection="1">
      <alignment vertical="center"/>
      <protection hidden="1"/>
    </xf>
    <xf numFmtId="0" fontId="60" fillId="11" borderId="0" xfId="0" applyFont="1" applyFill="1" applyProtection="1">
      <alignment vertical="center"/>
      <protection hidden="1"/>
    </xf>
    <xf numFmtId="0" fontId="60" fillId="0" borderId="0" xfId="0" applyFont="1" applyAlignment="1" applyProtection="1">
      <alignment vertical="center"/>
      <protection hidden="1"/>
    </xf>
    <xf numFmtId="0" fontId="60"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protection hidden="1"/>
    </xf>
    <xf numFmtId="0" fontId="60" fillId="0" borderId="133" xfId="0" applyFont="1" applyBorder="1" applyAlignment="1" applyProtection="1">
      <alignment horizontal="center" vertical="center"/>
      <protection hidden="1"/>
    </xf>
    <xf numFmtId="0" fontId="60" fillId="0" borderId="134" xfId="0" applyFont="1" applyBorder="1" applyAlignment="1" applyProtection="1">
      <alignment horizontal="center" vertical="center"/>
      <protection hidden="1"/>
    </xf>
    <xf numFmtId="0" fontId="60" fillId="4" borderId="133" xfId="0" applyFont="1" applyFill="1" applyBorder="1" applyAlignment="1" applyProtection="1">
      <alignment vertical="center"/>
      <protection hidden="1"/>
    </xf>
    <xf numFmtId="49" fontId="66" fillId="0" borderId="133" xfId="0" applyNumberFormat="1" applyFont="1" applyBorder="1" applyAlignment="1" applyProtection="1">
      <alignment horizontal="center" vertical="center"/>
      <protection hidden="1"/>
    </xf>
    <xf numFmtId="0" fontId="65" fillId="0" borderId="0" xfId="0" applyFont="1" applyAlignment="1" applyProtection="1">
      <alignment horizontal="center" vertical="center"/>
      <protection hidden="1"/>
    </xf>
    <xf numFmtId="176" fontId="60" fillId="0" borderId="0" xfId="0" applyNumberFormat="1" applyFont="1" applyBorder="1" applyAlignment="1" applyProtection="1">
      <alignment horizontal="center" vertical="center"/>
      <protection hidden="1"/>
    </xf>
    <xf numFmtId="49" fontId="66" fillId="0" borderId="0" xfId="0" applyNumberFormat="1" applyFont="1" applyAlignment="1" applyProtection="1">
      <alignment vertical="center"/>
      <protection hidden="1"/>
    </xf>
    <xf numFmtId="0" fontId="60" fillId="0" borderId="0" xfId="0" applyFont="1" applyFill="1" applyAlignment="1" applyProtection="1">
      <alignment vertical="center" wrapText="1"/>
      <protection locked="0" hidden="1"/>
    </xf>
    <xf numFmtId="0" fontId="60" fillId="0" borderId="0" xfId="0" applyFont="1" applyFill="1" applyAlignment="1" applyProtection="1">
      <alignment vertical="center"/>
      <protection hidden="1"/>
    </xf>
    <xf numFmtId="0" fontId="60" fillId="0" borderId="0" xfId="0" applyFont="1" applyBorder="1" applyAlignment="1" applyProtection="1">
      <alignment vertical="center"/>
      <protection hidden="1"/>
    </xf>
    <xf numFmtId="0" fontId="60" fillId="0" borderId="30" xfId="0" applyFont="1" applyBorder="1" applyAlignment="1" applyProtection="1">
      <alignment vertical="center" wrapText="1"/>
      <protection hidden="1"/>
    </xf>
    <xf numFmtId="0" fontId="60" fillId="0" borderId="70" xfId="0" applyFont="1" applyBorder="1" applyAlignment="1" applyProtection="1">
      <alignment horizontal="center" vertical="center"/>
      <protection hidden="1"/>
    </xf>
    <xf numFmtId="0" fontId="60" fillId="0" borderId="0" xfId="0" applyFont="1" applyAlignment="1" applyProtection="1">
      <alignment vertical="top" wrapText="1"/>
      <protection hidden="1"/>
    </xf>
    <xf numFmtId="177" fontId="60" fillId="0" borderId="0" xfId="0" applyNumberFormat="1" applyFont="1" applyBorder="1" applyAlignment="1" applyProtection="1">
      <alignment horizontal="center" vertical="center"/>
      <protection hidden="1"/>
    </xf>
    <xf numFmtId="0" fontId="60" fillId="0" borderId="0" xfId="0" applyFont="1" applyBorder="1" applyAlignment="1" applyProtection="1">
      <alignment vertical="center" wrapText="1"/>
      <protection hidden="1"/>
    </xf>
    <xf numFmtId="0" fontId="68" fillId="0" borderId="0" xfId="0" applyFont="1" applyBorder="1" applyAlignment="1" applyProtection="1">
      <alignment horizontal="left" vertical="center"/>
      <protection hidden="1"/>
    </xf>
    <xf numFmtId="0" fontId="69" fillId="0" borderId="0" xfId="0" applyFont="1" applyBorder="1" applyAlignment="1" applyProtection="1">
      <alignment vertical="center"/>
      <protection hidden="1"/>
    </xf>
    <xf numFmtId="0" fontId="69" fillId="0" borderId="0" xfId="0" applyFont="1" applyBorder="1" applyAlignment="1" applyProtection="1">
      <alignment horizontal="center" vertical="center"/>
      <protection hidden="1"/>
    </xf>
    <xf numFmtId="0" fontId="72" fillId="0" borderId="0" xfId="0" applyFont="1" applyProtection="1">
      <alignment vertical="center"/>
      <protection hidden="1"/>
    </xf>
    <xf numFmtId="0" fontId="60" fillId="0" borderId="0" xfId="0" applyFont="1" applyFill="1" applyBorder="1" applyAlignment="1" applyProtection="1">
      <alignment vertical="center"/>
      <protection hidden="1"/>
    </xf>
    <xf numFmtId="0" fontId="64" fillId="0" borderId="0" xfId="0" applyFont="1" applyProtection="1">
      <alignment vertical="center"/>
      <protection hidden="1"/>
    </xf>
    <xf numFmtId="0" fontId="64" fillId="0" borderId="0" xfId="0" applyFont="1" applyFill="1" applyProtection="1">
      <alignment vertical="center"/>
      <protection hidden="1"/>
    </xf>
    <xf numFmtId="0" fontId="60" fillId="0" borderId="0" xfId="0" applyFont="1" applyAlignment="1" applyProtection="1">
      <alignment horizontal="right" vertical="center"/>
      <protection hidden="1"/>
    </xf>
    <xf numFmtId="0" fontId="60" fillId="4" borderId="109" xfId="0" applyFont="1" applyFill="1" applyBorder="1" applyAlignment="1" applyProtection="1">
      <alignment vertical="center"/>
      <protection hidden="1"/>
    </xf>
    <xf numFmtId="0" fontId="60" fillId="3" borderId="66" xfId="0" applyFont="1" applyFill="1" applyBorder="1" applyAlignment="1" applyProtection="1">
      <alignment horizontal="center" vertical="center"/>
      <protection hidden="1"/>
    </xf>
    <xf numFmtId="0" fontId="60" fillId="3" borderId="65" xfId="0" applyFont="1" applyFill="1" applyBorder="1" applyAlignment="1" applyProtection="1">
      <alignment vertical="center"/>
      <protection hidden="1"/>
    </xf>
    <xf numFmtId="0" fontId="60" fillId="3" borderId="66" xfId="0" applyFont="1" applyFill="1" applyBorder="1" applyAlignment="1" applyProtection="1">
      <alignment vertical="center"/>
      <protection hidden="1"/>
    </xf>
    <xf numFmtId="0" fontId="60" fillId="0" borderId="68" xfId="0" applyFont="1" applyBorder="1" applyAlignment="1" applyProtection="1">
      <alignment horizontal="center" vertical="center"/>
      <protection hidden="1"/>
    </xf>
    <xf numFmtId="0" fontId="60" fillId="0" borderId="68" xfId="0" applyFont="1" applyBorder="1" applyAlignment="1" applyProtection="1">
      <alignment vertical="center"/>
      <protection hidden="1"/>
    </xf>
    <xf numFmtId="0" fontId="60" fillId="0" borderId="146" xfId="0" applyFont="1" applyBorder="1" applyAlignment="1" applyProtection="1">
      <alignment vertical="center"/>
      <protection hidden="1"/>
    </xf>
    <xf numFmtId="0" fontId="60" fillId="4" borderId="133" xfId="0" applyFont="1" applyFill="1" applyBorder="1" applyAlignment="1" applyProtection="1">
      <alignment horizontal="center" vertical="center" wrapText="1"/>
      <protection hidden="1"/>
    </xf>
    <xf numFmtId="0" fontId="60" fillId="0" borderId="0" xfId="0" applyFont="1" applyBorder="1" applyAlignment="1" applyProtection="1">
      <alignment horizontal="center" vertical="center" wrapText="1"/>
      <protection hidden="1"/>
    </xf>
    <xf numFmtId="0" fontId="60" fillId="0" borderId="0" xfId="0" applyFont="1" applyFill="1" applyBorder="1" applyAlignment="1" applyProtection="1">
      <alignment horizontal="center" vertical="center" wrapText="1"/>
      <protection hidden="1"/>
    </xf>
    <xf numFmtId="0" fontId="60" fillId="0" borderId="0" xfId="0" applyFont="1" applyBorder="1" applyAlignment="1" applyProtection="1">
      <alignment horizontal="left" vertical="center" wrapText="1"/>
      <protection hidden="1"/>
    </xf>
    <xf numFmtId="0" fontId="60" fillId="4" borderId="70" xfId="0" applyFont="1" applyFill="1" applyBorder="1" applyAlignment="1" applyProtection="1">
      <alignment vertical="center"/>
      <protection hidden="1"/>
    </xf>
    <xf numFmtId="0" fontId="64" fillId="0" borderId="0" xfId="0" applyFont="1" applyFill="1" applyBorder="1" applyAlignment="1" applyProtection="1">
      <alignment horizontal="center" vertical="center"/>
      <protection hidden="1"/>
    </xf>
    <xf numFmtId="0" fontId="76" fillId="0" borderId="0" xfId="0" applyFont="1" applyFill="1" applyBorder="1" applyAlignment="1" applyProtection="1">
      <alignment horizontal="center" vertical="center"/>
      <protection hidden="1"/>
    </xf>
    <xf numFmtId="0" fontId="77" fillId="0" borderId="0" xfId="0" applyFont="1" applyFill="1" applyBorder="1" applyAlignment="1" applyProtection="1">
      <alignment horizontal="center" vertical="center"/>
      <protection hidden="1"/>
    </xf>
    <xf numFmtId="0" fontId="60" fillId="0" borderId="66" xfId="0" applyFont="1" applyBorder="1" applyAlignment="1" applyProtection="1">
      <alignment vertical="center"/>
      <protection hidden="1"/>
    </xf>
    <xf numFmtId="0" fontId="78" fillId="0" borderId="0" xfId="0" applyFont="1" applyProtection="1">
      <alignment vertical="center"/>
      <protection hidden="1"/>
    </xf>
    <xf numFmtId="38" fontId="60" fillId="0" borderId="0" xfId="3" applyFont="1" applyProtection="1">
      <alignment vertical="center"/>
      <protection hidden="1"/>
    </xf>
    <xf numFmtId="0" fontId="60" fillId="0" borderId="0" xfId="0" applyFont="1" applyAlignment="1" applyProtection="1">
      <alignment vertical="center" wrapText="1"/>
      <protection hidden="1"/>
    </xf>
    <xf numFmtId="0" fontId="60" fillId="0" borderId="0" xfId="0" applyFont="1" applyBorder="1" applyProtection="1">
      <alignment vertical="center"/>
      <protection hidden="1"/>
    </xf>
    <xf numFmtId="0" fontId="68" fillId="0" borderId="0" xfId="0" applyFont="1" applyBorder="1" applyAlignment="1" applyProtection="1">
      <alignment horizontal="center" vertical="center"/>
      <protection hidden="1"/>
    </xf>
    <xf numFmtId="0" fontId="78" fillId="0" borderId="0" xfId="0" applyFont="1" applyBorder="1" applyAlignment="1" applyProtection="1">
      <alignment horizontal="center" vertical="center"/>
      <protection hidden="1"/>
    </xf>
    <xf numFmtId="0" fontId="78" fillId="0" borderId="0" xfId="0" applyFont="1" applyBorder="1" applyProtection="1">
      <alignment vertical="center"/>
      <protection hidden="1"/>
    </xf>
    <xf numFmtId="38" fontId="60" fillId="0" borderId="0" xfId="3" applyFont="1" applyBorder="1" applyProtection="1">
      <alignment vertical="center"/>
      <protection hidden="1"/>
    </xf>
    <xf numFmtId="0" fontId="60" fillId="0" borderId="0" xfId="0" applyFont="1" applyFill="1" applyBorder="1" applyProtection="1">
      <alignment vertical="center"/>
      <protection hidden="1"/>
    </xf>
    <xf numFmtId="0" fontId="60" fillId="0" borderId="66" xfId="0" applyFont="1" applyBorder="1" applyProtection="1">
      <alignment vertical="center"/>
      <protection hidden="1"/>
    </xf>
    <xf numFmtId="0" fontId="68" fillId="0" borderId="0" xfId="0" applyFont="1" applyFill="1" applyBorder="1" applyAlignment="1" applyProtection="1">
      <alignment horizontal="center" vertical="center"/>
      <protection hidden="1"/>
    </xf>
    <xf numFmtId="0" fontId="78" fillId="0" borderId="0" xfId="0" applyFont="1" applyFill="1" applyBorder="1" applyAlignment="1" applyProtection="1">
      <alignment horizontal="center" vertical="center"/>
      <protection hidden="1"/>
    </xf>
    <xf numFmtId="38" fontId="60" fillId="0" borderId="0" xfId="3" applyFont="1" applyFill="1" applyBorder="1" applyAlignment="1" applyProtection="1">
      <alignment horizontal="center" vertical="center"/>
      <protection hidden="1"/>
    </xf>
    <xf numFmtId="0" fontId="60" fillId="0" borderId="70" xfId="0" applyFont="1" applyBorder="1" applyAlignment="1" applyProtection="1">
      <alignment vertical="center"/>
      <protection hidden="1"/>
    </xf>
    <xf numFmtId="0" fontId="78" fillId="0" borderId="0" xfId="0" applyFont="1" applyAlignment="1" applyProtection="1">
      <alignment vertical="center"/>
      <protection hidden="1"/>
    </xf>
    <xf numFmtId="0" fontId="78" fillId="0" borderId="0" xfId="0" applyFont="1" applyFill="1" applyAlignment="1" applyProtection="1">
      <alignment vertical="center"/>
      <protection hidden="1"/>
    </xf>
    <xf numFmtId="0" fontId="78" fillId="0" borderId="133" xfId="0" applyFont="1" applyBorder="1" applyAlignment="1" applyProtection="1">
      <alignment horizontal="center" vertical="center"/>
      <protection hidden="1"/>
    </xf>
    <xf numFmtId="0" fontId="78" fillId="0" borderId="134" xfId="0" applyFont="1" applyBorder="1" applyAlignment="1" applyProtection="1">
      <alignment horizontal="center" vertical="center"/>
      <protection hidden="1"/>
    </xf>
    <xf numFmtId="0" fontId="70" fillId="0" borderId="0" xfId="0" applyFont="1" applyAlignment="1" applyProtection="1">
      <alignment horizontal="center" vertical="center"/>
      <protection hidden="1"/>
    </xf>
    <xf numFmtId="38" fontId="78" fillId="0" borderId="0" xfId="3" applyFont="1" applyAlignment="1" applyProtection="1">
      <alignment vertical="center"/>
      <protection hidden="1"/>
    </xf>
    <xf numFmtId="0" fontId="60" fillId="0" borderId="0" xfId="0" applyFont="1" applyAlignment="1" applyProtection="1">
      <alignment vertical="center"/>
      <protection locked="0" hidden="1"/>
    </xf>
    <xf numFmtId="0" fontId="60" fillId="3" borderId="68" xfId="0" applyFont="1" applyFill="1" applyBorder="1" applyAlignment="1" applyProtection="1">
      <alignment horizontal="center" vertical="center"/>
      <protection hidden="1"/>
    </xf>
    <xf numFmtId="0" fontId="60" fillId="0" borderId="65" xfId="0" applyFont="1" applyFill="1" applyBorder="1" applyProtection="1">
      <alignment vertical="center"/>
      <protection hidden="1"/>
    </xf>
    <xf numFmtId="0" fontId="60" fillId="0" borderId="65" xfId="0" applyFont="1" applyFill="1" applyBorder="1" applyAlignment="1" applyProtection="1">
      <alignment vertical="center"/>
      <protection hidden="1"/>
    </xf>
    <xf numFmtId="0" fontId="71" fillId="0" borderId="0" xfId="0" applyFont="1" applyBorder="1" applyAlignment="1" applyProtection="1">
      <alignment vertical="center"/>
      <protection hidden="1"/>
    </xf>
    <xf numFmtId="0" fontId="71" fillId="0" borderId="0" xfId="0" applyFont="1" applyFill="1" applyBorder="1" applyAlignment="1" applyProtection="1">
      <alignment vertical="center"/>
      <protection hidden="1"/>
    </xf>
    <xf numFmtId="0" fontId="65" fillId="0" borderId="0" xfId="0" applyFont="1" applyBorder="1" applyAlignment="1" applyProtection="1">
      <alignment vertical="center"/>
      <protection hidden="1"/>
    </xf>
    <xf numFmtId="0" fontId="64" fillId="0" borderId="0" xfId="0" applyFont="1" applyFill="1" applyBorder="1" applyAlignment="1" applyProtection="1">
      <alignment vertical="center"/>
      <protection hidden="1"/>
    </xf>
    <xf numFmtId="0" fontId="80" fillId="0" borderId="0" xfId="0" applyFont="1" applyProtection="1">
      <alignment vertical="center"/>
      <protection hidden="1"/>
    </xf>
    <xf numFmtId="0" fontId="64" fillId="3" borderId="95" xfId="0" applyFont="1" applyFill="1" applyBorder="1" applyAlignment="1" applyProtection="1">
      <alignment horizontal="center" vertical="center"/>
      <protection hidden="1"/>
    </xf>
    <xf numFmtId="0" fontId="64" fillId="3" borderId="101" xfId="0" applyFont="1" applyFill="1" applyBorder="1" applyAlignment="1" applyProtection="1">
      <alignment horizontal="center" vertical="center"/>
      <protection hidden="1"/>
    </xf>
    <xf numFmtId="0" fontId="64" fillId="3" borderId="14" xfId="0" applyFont="1" applyFill="1" applyBorder="1" applyAlignment="1" applyProtection="1">
      <alignment horizontal="center" vertical="center"/>
      <protection hidden="1"/>
    </xf>
    <xf numFmtId="0" fontId="64" fillId="3" borderId="68" xfId="0" applyFont="1" applyFill="1" applyBorder="1" applyAlignment="1" applyProtection="1">
      <alignment horizontal="center" vertical="center"/>
      <protection hidden="1"/>
    </xf>
    <xf numFmtId="0" fontId="64" fillId="3" borderId="66" xfId="0" applyFont="1" applyFill="1" applyBorder="1" applyAlignment="1" applyProtection="1">
      <alignment horizontal="center" vertical="center"/>
      <protection hidden="1"/>
    </xf>
    <xf numFmtId="0" fontId="60" fillId="3" borderId="14" xfId="0" applyFont="1" applyFill="1" applyBorder="1" applyProtection="1">
      <alignment vertical="center"/>
      <protection hidden="1"/>
    </xf>
    <xf numFmtId="0" fontId="60" fillId="3" borderId="68" xfId="0" applyFont="1" applyFill="1" applyBorder="1" applyProtection="1">
      <alignment vertical="center"/>
      <protection hidden="1"/>
    </xf>
    <xf numFmtId="0" fontId="60" fillId="3" borderId="68" xfId="0" applyFont="1" applyFill="1" applyBorder="1" applyAlignment="1" applyProtection="1">
      <alignment vertical="center"/>
      <protection hidden="1"/>
    </xf>
    <xf numFmtId="38" fontId="61" fillId="0" borderId="0" xfId="3" applyFont="1" applyFill="1" applyBorder="1" applyAlignment="1" applyProtection="1">
      <alignment vertical="center"/>
      <protection hidden="1"/>
    </xf>
    <xf numFmtId="0" fontId="60" fillId="3" borderId="66" xfId="0" applyFont="1" applyFill="1" applyBorder="1" applyProtection="1">
      <alignment vertical="center"/>
      <protection hidden="1"/>
    </xf>
    <xf numFmtId="0" fontId="60" fillId="11" borderId="0" xfId="0" applyFont="1" applyFill="1" applyAlignment="1" applyProtection="1">
      <alignment horizontal="center" vertical="center"/>
      <protection hidden="1"/>
    </xf>
    <xf numFmtId="0" fontId="60" fillId="0" borderId="0" xfId="0" applyFont="1" applyAlignment="1" applyProtection="1">
      <alignment horizontal="center" vertical="center"/>
      <protection hidden="1"/>
    </xf>
    <xf numFmtId="0" fontId="60" fillId="4" borderId="40" xfId="0" applyFont="1" applyFill="1" applyBorder="1" applyAlignment="1" applyProtection="1">
      <alignment horizontal="center" vertical="center"/>
      <protection locked="0" hidden="1"/>
    </xf>
    <xf numFmtId="0" fontId="60" fillId="0" borderId="109" xfId="0" applyFont="1" applyBorder="1" applyAlignment="1" applyProtection="1">
      <alignment horizontal="center" vertical="center"/>
      <protection hidden="1"/>
    </xf>
    <xf numFmtId="0" fontId="60" fillId="0" borderId="134" xfId="0" applyFont="1" applyBorder="1" applyAlignment="1" applyProtection="1">
      <alignment horizontal="center" vertical="center"/>
      <protection hidden="1"/>
    </xf>
    <xf numFmtId="0" fontId="68" fillId="0" borderId="0" xfId="0" applyFont="1" applyBorder="1" applyAlignment="1" applyProtection="1">
      <alignment horizontal="center" vertical="center"/>
      <protection hidden="1"/>
    </xf>
    <xf numFmtId="0" fontId="60" fillId="0" borderId="0" xfId="0" applyFont="1" applyBorder="1" applyAlignment="1" applyProtection="1">
      <alignment horizontal="center" vertical="center"/>
      <protection hidden="1"/>
    </xf>
    <xf numFmtId="0" fontId="60" fillId="3" borderId="66" xfId="0" applyFont="1" applyFill="1" applyBorder="1" applyAlignment="1" applyProtection="1">
      <alignment horizontal="center" vertical="center"/>
      <protection hidden="1"/>
    </xf>
    <xf numFmtId="0" fontId="72" fillId="0" borderId="0" xfId="0" applyFont="1" applyBorder="1" applyAlignment="1" applyProtection="1">
      <alignment horizontal="left" vertical="center" wrapText="1"/>
      <protection hidden="1"/>
    </xf>
    <xf numFmtId="0" fontId="72" fillId="0" borderId="0" xfId="0" applyFont="1" applyAlignment="1" applyProtection="1">
      <alignment horizontal="left" vertical="center" wrapText="1"/>
      <protection hidden="1"/>
    </xf>
    <xf numFmtId="0" fontId="68" fillId="0" borderId="0" xfId="0" applyFont="1" applyAlignment="1" applyProtection="1">
      <alignment horizontal="left" vertical="center"/>
      <protection hidden="1"/>
    </xf>
    <xf numFmtId="0" fontId="72" fillId="0" borderId="0" xfId="0" applyFont="1" applyAlignment="1" applyProtection="1">
      <alignment horizontal="left" vertical="center" wrapText="1"/>
      <protection hidden="1"/>
    </xf>
    <xf numFmtId="38" fontId="60" fillId="0" borderId="0" xfId="3" applyFont="1" applyBorder="1" applyAlignment="1" applyProtection="1">
      <alignment horizontal="center" vertical="center"/>
      <protection hidden="1"/>
    </xf>
    <xf numFmtId="0" fontId="60" fillId="0" borderId="0" xfId="0" applyFont="1" applyFill="1" applyAlignment="1" applyProtection="1">
      <alignment horizontal="center" vertical="center"/>
      <protection hidden="1"/>
    </xf>
    <xf numFmtId="0" fontId="81" fillId="0" borderId="0" xfId="0" applyFont="1" applyBorder="1" applyAlignment="1" applyProtection="1">
      <alignment horizontal="center" vertical="center"/>
      <protection hidden="1"/>
    </xf>
    <xf numFmtId="0" fontId="81" fillId="0" borderId="0" xfId="0" applyFont="1" applyProtection="1">
      <alignment vertical="center"/>
      <protection hidden="1"/>
    </xf>
    <xf numFmtId="38" fontId="81" fillId="0" borderId="0" xfId="3" applyFont="1" applyBorder="1" applyAlignment="1" applyProtection="1">
      <alignment horizontal="center" vertical="center"/>
      <protection hidden="1"/>
    </xf>
    <xf numFmtId="0" fontId="81" fillId="0" borderId="0" xfId="0" applyFont="1" applyAlignment="1" applyProtection="1">
      <alignment horizontal="left" vertical="center" wrapText="1"/>
      <protection hidden="1"/>
    </xf>
    <xf numFmtId="0" fontId="81" fillId="0" borderId="0" xfId="0" applyFont="1" applyFill="1" applyProtection="1">
      <alignment vertical="center"/>
      <protection hidden="1"/>
    </xf>
    <xf numFmtId="0" fontId="81" fillId="0" borderId="0" xfId="0" applyFont="1" applyBorder="1" applyAlignment="1" applyProtection="1">
      <alignment horizontal="left" vertical="center" wrapText="1"/>
      <protection hidden="1"/>
    </xf>
    <xf numFmtId="0" fontId="81" fillId="0" borderId="0" xfId="0" applyFont="1" applyFill="1" applyBorder="1" applyAlignment="1" applyProtection="1">
      <alignment vertical="center"/>
      <protection hidden="1"/>
    </xf>
    <xf numFmtId="180" fontId="81" fillId="0" borderId="0" xfId="3" applyNumberFormat="1" applyFont="1" applyFill="1" applyBorder="1" applyAlignment="1" applyProtection="1">
      <alignment vertical="center"/>
      <protection hidden="1"/>
    </xf>
    <xf numFmtId="38" fontId="81" fillId="0" borderId="0" xfId="3" applyFont="1" applyFill="1" applyBorder="1" applyAlignment="1" applyProtection="1">
      <alignment vertical="center"/>
      <protection hidden="1"/>
    </xf>
    <xf numFmtId="0" fontId="81" fillId="0" borderId="0" xfId="0" applyFont="1" applyFill="1" applyBorder="1" applyAlignment="1" applyProtection="1">
      <alignment vertical="center" wrapText="1"/>
      <protection hidden="1"/>
    </xf>
    <xf numFmtId="0" fontId="60" fillId="0" borderId="180" xfId="0" applyFont="1" applyFill="1" applyBorder="1" applyAlignment="1" applyProtection="1">
      <alignment horizontal="center" vertical="center"/>
      <protection hidden="1"/>
    </xf>
    <xf numFmtId="0" fontId="60" fillId="0" borderId="181" xfId="0" applyFont="1" applyBorder="1" applyAlignment="1" applyProtection="1">
      <alignment horizontal="center" vertical="center"/>
      <protection hidden="1"/>
    </xf>
    <xf numFmtId="0" fontId="60" fillId="0" borderId="115" xfId="0" applyFont="1" applyFill="1" applyBorder="1" applyAlignment="1" applyProtection="1">
      <alignment horizontal="center" vertical="center"/>
      <protection hidden="1"/>
    </xf>
    <xf numFmtId="0" fontId="60" fillId="0" borderId="129" xfId="0" applyFont="1" applyBorder="1" applyAlignment="1" applyProtection="1">
      <alignment horizontal="center" vertical="center"/>
      <protection hidden="1"/>
    </xf>
    <xf numFmtId="0" fontId="81" fillId="0" borderId="0" xfId="0" applyFont="1" applyBorder="1" applyAlignment="1" applyProtection="1">
      <alignment vertical="center"/>
      <protection hidden="1"/>
    </xf>
    <xf numFmtId="38" fontId="81" fillId="0" borderId="0" xfId="3" applyFont="1" applyBorder="1" applyAlignment="1" applyProtection="1">
      <alignment vertical="center"/>
      <protection hidden="1"/>
    </xf>
    <xf numFmtId="0" fontId="0" fillId="0" borderId="0" xfId="0" applyAlignment="1">
      <alignment horizontal="center" vertical="center"/>
    </xf>
    <xf numFmtId="0" fontId="0" fillId="0" borderId="0" xfId="0" applyAlignment="1">
      <alignment vertical="center"/>
    </xf>
    <xf numFmtId="0" fontId="0" fillId="0" borderId="0" xfId="0" applyProtection="1">
      <alignment vertical="center"/>
      <protection locked="0"/>
    </xf>
    <xf numFmtId="0" fontId="87" fillId="0" borderId="0" xfId="0" applyFont="1" applyAlignment="1">
      <alignment horizontal="center" vertical="center"/>
    </xf>
    <xf numFmtId="0" fontId="87" fillId="0" borderId="127" xfId="0" applyFont="1" applyBorder="1" applyAlignment="1">
      <alignment horizontal="center" vertical="center"/>
    </xf>
    <xf numFmtId="0" fontId="87" fillId="0" borderId="127" xfId="0" applyFont="1" applyBorder="1" applyAlignment="1">
      <alignment vertical="center"/>
    </xf>
    <xf numFmtId="0" fontId="87" fillId="0" borderId="127" xfId="0" applyFont="1" applyBorder="1" applyAlignment="1">
      <alignment horizontal="center" vertical="top"/>
    </xf>
    <xf numFmtId="0" fontId="87" fillId="0" borderId="70" xfId="0" applyFont="1" applyBorder="1" applyAlignment="1">
      <alignment horizontal="center" vertical="center"/>
    </xf>
    <xf numFmtId="0" fontId="87" fillId="0" borderId="70" xfId="0" applyFont="1" applyBorder="1" applyAlignment="1">
      <alignment vertical="center"/>
    </xf>
    <xf numFmtId="0" fontId="0" fillId="0" borderId="0" xfId="0" applyAlignment="1">
      <alignment horizontal="left" vertical="top"/>
    </xf>
    <xf numFmtId="0" fontId="0" fillId="0" borderId="125" xfId="0" applyBorder="1" applyAlignment="1">
      <alignment horizontal="left" vertical="top"/>
    </xf>
    <xf numFmtId="0" fontId="0" fillId="0" borderId="124" xfId="0" applyBorder="1" applyAlignment="1">
      <alignment horizontal="left" vertical="top" wrapText="1"/>
    </xf>
    <xf numFmtId="0" fontId="0" fillId="0" borderId="124" xfId="0" applyBorder="1" applyAlignment="1">
      <alignment horizontal="left" vertical="top"/>
    </xf>
    <xf numFmtId="0" fontId="0" fillId="0" borderId="123" xfId="0" applyBorder="1" applyAlignment="1">
      <alignment vertical="top" wrapText="1"/>
    </xf>
    <xf numFmtId="0" fontId="55" fillId="0" borderId="0" xfId="0" applyFont="1">
      <alignment vertical="center"/>
    </xf>
    <xf numFmtId="180" fontId="0" fillId="0" borderId="0" xfId="0" applyNumberFormat="1">
      <alignment vertical="center"/>
    </xf>
    <xf numFmtId="0" fontId="90" fillId="0" borderId="0" xfId="0" applyFont="1">
      <alignment vertical="center"/>
    </xf>
    <xf numFmtId="0" fontId="87" fillId="0" borderId="0" xfId="0" applyFont="1">
      <alignment vertical="center"/>
    </xf>
    <xf numFmtId="0" fontId="87" fillId="12" borderId="157" xfId="0" applyFont="1" applyFill="1" applyBorder="1" applyAlignment="1" applyProtection="1">
      <alignment horizontal="center" vertical="center"/>
      <protection locked="0"/>
    </xf>
    <xf numFmtId="0" fontId="88" fillId="0" borderId="127" xfId="0" applyFont="1" applyBorder="1" applyAlignment="1" applyProtection="1">
      <alignment horizontal="center" vertical="center"/>
      <protection hidden="1"/>
    </xf>
    <xf numFmtId="0" fontId="87" fillId="0" borderId="171" xfId="0" applyFont="1" applyBorder="1" applyAlignment="1" applyProtection="1">
      <alignment horizontal="center" vertical="center"/>
      <protection hidden="1"/>
    </xf>
    <xf numFmtId="0" fontId="87" fillId="0" borderId="151" xfId="0" applyFont="1" applyBorder="1" applyAlignment="1" applyProtection="1">
      <alignment horizontal="center" vertical="center"/>
      <protection hidden="1"/>
    </xf>
    <xf numFmtId="0" fontId="87" fillId="0" borderId="70" xfId="0" applyFont="1" applyBorder="1" applyAlignment="1" applyProtection="1">
      <alignment horizontal="center" vertical="center"/>
      <protection hidden="1"/>
    </xf>
    <xf numFmtId="0" fontId="0" fillId="0" borderId="148" xfId="0" applyBorder="1" applyAlignment="1">
      <alignment horizontal="left" vertical="top" wrapText="1"/>
    </xf>
    <xf numFmtId="0" fontId="0" fillId="0" borderId="148" xfId="0" applyBorder="1" applyAlignment="1">
      <alignment horizontal="left" vertical="top"/>
    </xf>
    <xf numFmtId="0" fontId="0" fillId="0" borderId="123" xfId="0" applyBorder="1" applyAlignment="1">
      <alignment horizontal="left" vertical="top" wrapText="1"/>
    </xf>
    <xf numFmtId="0" fontId="0" fillId="0" borderId="216" xfId="0" applyBorder="1" applyAlignment="1">
      <alignment horizontal="center" vertical="center"/>
    </xf>
    <xf numFmtId="180" fontId="0" fillId="0" borderId="0" xfId="0" applyNumberFormat="1" applyAlignment="1">
      <alignment horizontal="center" vertical="center"/>
    </xf>
    <xf numFmtId="181" fontId="0" fillId="12" borderId="157" xfId="0" applyNumberFormat="1" applyFill="1" applyBorder="1" applyAlignment="1" applyProtection="1">
      <alignment horizontal="center" vertical="center"/>
      <protection locked="0"/>
    </xf>
    <xf numFmtId="0" fontId="0" fillId="0" borderId="217" xfId="0" applyBorder="1" applyAlignment="1">
      <alignment horizontal="center" vertical="center"/>
    </xf>
    <xf numFmtId="0" fontId="0" fillId="0" borderId="0" xfId="0" applyFill="1" applyBorder="1">
      <alignment vertical="center"/>
    </xf>
    <xf numFmtId="0" fontId="0" fillId="0" borderId="0" xfId="0" applyNumberFormat="1">
      <alignment vertical="center"/>
    </xf>
    <xf numFmtId="0" fontId="0" fillId="0" borderId="0" xfId="0" applyFill="1">
      <alignment vertical="center"/>
    </xf>
    <xf numFmtId="0" fontId="0" fillId="0" borderId="218" xfId="0" applyFill="1" applyBorder="1">
      <alignment vertical="center"/>
    </xf>
    <xf numFmtId="0" fontId="0" fillId="0" borderId="219" xfId="0" applyBorder="1">
      <alignment vertical="center"/>
    </xf>
    <xf numFmtId="176" fontId="0" fillId="0" borderId="0" xfId="0" applyNumberFormat="1">
      <alignment vertical="center"/>
    </xf>
    <xf numFmtId="0" fontId="0" fillId="0" borderId="132" xfId="0" applyBorder="1">
      <alignment vertical="center"/>
    </xf>
    <xf numFmtId="0" fontId="0" fillId="0" borderId="130" xfId="0" applyBorder="1">
      <alignment vertical="center"/>
    </xf>
    <xf numFmtId="0" fontId="0" fillId="0" borderId="220" xfId="0" applyBorder="1">
      <alignment vertical="center"/>
    </xf>
    <xf numFmtId="0" fontId="0" fillId="0" borderId="221" xfId="0" applyBorder="1">
      <alignment vertical="center"/>
    </xf>
    <xf numFmtId="0" fontId="0" fillId="0" borderId="101" xfId="0" applyNumberFormat="1" applyBorder="1">
      <alignment vertical="center"/>
    </xf>
    <xf numFmtId="0" fontId="0" fillId="0" borderId="99" xfId="0" applyNumberFormat="1" applyBorder="1" applyAlignment="1">
      <alignment horizontal="center" vertical="center"/>
    </xf>
    <xf numFmtId="0" fontId="0" fillId="0" borderId="157" xfId="0" applyNumberFormat="1" applyBorder="1" applyAlignment="1">
      <alignment horizontal="center" vertical="center"/>
    </xf>
    <xf numFmtId="0" fontId="0" fillId="0" borderId="98" xfId="0" applyNumberFormat="1" applyBorder="1">
      <alignment vertical="center"/>
    </xf>
    <xf numFmtId="0" fontId="0" fillId="0" borderId="97" xfId="0" applyNumberFormat="1" applyBorder="1">
      <alignment vertical="center"/>
    </xf>
    <xf numFmtId="49" fontId="0" fillId="0" borderId="0" xfId="0" applyNumberFormat="1" applyBorder="1" applyAlignment="1">
      <alignment horizontal="center" vertical="center"/>
    </xf>
    <xf numFmtId="0" fontId="0" fillId="0" borderId="0" xfId="0" applyNumberFormat="1" applyBorder="1" applyAlignment="1">
      <alignment horizontal="center" vertical="center"/>
    </xf>
    <xf numFmtId="0" fontId="0" fillId="0" borderId="96" xfId="0" applyNumberFormat="1" applyBorder="1">
      <alignment vertical="center"/>
    </xf>
    <xf numFmtId="0" fontId="0" fillId="0" borderId="97" xfId="0" applyNumberFormat="1" applyBorder="1" applyAlignment="1">
      <alignment vertical="center"/>
    </xf>
    <xf numFmtId="0" fontId="0" fillId="0" borderId="99" xfId="0" applyNumberFormat="1" applyBorder="1">
      <alignment vertical="center"/>
    </xf>
    <xf numFmtId="0" fontId="57" fillId="0" borderId="0" xfId="0" applyFont="1" applyAlignment="1">
      <alignment vertical="center" textRotation="255" wrapText="1"/>
    </xf>
    <xf numFmtId="0" fontId="0" fillId="0" borderId="95" xfId="0" applyBorder="1">
      <alignment vertical="center"/>
    </xf>
    <xf numFmtId="0" fontId="0" fillId="0" borderId="93" xfId="0" applyBorder="1">
      <alignment vertical="center"/>
    </xf>
    <xf numFmtId="0" fontId="0" fillId="0" borderId="93" xfId="0" applyNumberFormat="1" applyBorder="1">
      <alignment vertical="center"/>
    </xf>
    <xf numFmtId="0" fontId="0" fillId="0" borderId="92" xfId="0" applyBorder="1">
      <alignment vertical="center"/>
    </xf>
    <xf numFmtId="0" fontId="0" fillId="0" borderId="101" xfId="0" applyBorder="1">
      <alignment vertical="center"/>
    </xf>
    <xf numFmtId="38" fontId="0" fillId="0" borderId="99" xfId="0" applyNumberFormat="1" applyBorder="1">
      <alignment vertical="center"/>
    </xf>
    <xf numFmtId="0" fontId="0" fillId="0" borderId="98" xfId="0" applyBorder="1">
      <alignment vertical="center"/>
    </xf>
    <xf numFmtId="0" fontId="0" fillId="0" borderId="97" xfId="0" applyBorder="1">
      <alignment vertical="center"/>
    </xf>
    <xf numFmtId="0" fontId="0" fillId="0" borderId="0" xfId="0" applyBorder="1">
      <alignment vertical="center"/>
    </xf>
    <xf numFmtId="0" fontId="0" fillId="0" borderId="96" xfId="0" applyBorder="1">
      <alignment vertical="center"/>
    </xf>
    <xf numFmtId="0" fontId="0" fillId="0" borderId="99" xfId="0" applyBorder="1">
      <alignment vertical="center"/>
    </xf>
    <xf numFmtId="180" fontId="0" fillId="0" borderId="0" xfId="0" applyNumberFormat="1" applyBorder="1">
      <alignment vertical="center"/>
    </xf>
    <xf numFmtId="14" fontId="0" fillId="0" borderId="0" xfId="0" applyNumberFormat="1" applyBorder="1">
      <alignment vertical="center"/>
    </xf>
    <xf numFmtId="180" fontId="0" fillId="0" borderId="93" xfId="0" applyNumberFormat="1" applyBorder="1">
      <alignment vertical="center"/>
    </xf>
    <xf numFmtId="0" fontId="87" fillId="0" borderId="70" xfId="0" applyFont="1" applyBorder="1" applyAlignment="1">
      <alignment horizontal="center" vertical="center"/>
    </xf>
    <xf numFmtId="0" fontId="91" fillId="3" borderId="0" xfId="2" applyFont="1" applyFill="1" applyBorder="1" applyAlignment="1">
      <alignment vertical="center" shrinkToFit="1"/>
    </xf>
    <xf numFmtId="0" fontId="60" fillId="0" borderId="0" xfId="0" applyFont="1" applyBorder="1" applyAlignment="1" applyProtection="1">
      <alignment horizontal="center" vertical="center"/>
      <protection hidden="1"/>
    </xf>
    <xf numFmtId="0" fontId="91" fillId="0" borderId="0" xfId="2" applyFont="1" applyFill="1" applyAlignment="1" applyProtection="1">
      <alignment vertical="center" shrinkToFit="1"/>
      <protection hidden="1"/>
    </xf>
    <xf numFmtId="0" fontId="96" fillId="0" borderId="0" xfId="2" applyFont="1" applyFill="1" applyAlignment="1" applyProtection="1">
      <alignment vertical="center" shrinkToFit="1"/>
      <protection hidden="1"/>
    </xf>
    <xf numFmtId="0" fontId="91" fillId="0" borderId="0" xfId="2" applyFont="1" applyFill="1" applyProtection="1">
      <alignment vertical="center"/>
      <protection hidden="1"/>
    </xf>
    <xf numFmtId="0" fontId="92" fillId="0" borderId="0" xfId="2" applyFont="1" applyFill="1" applyAlignment="1" applyProtection="1">
      <alignment vertical="center" shrinkToFit="1"/>
      <protection hidden="1"/>
    </xf>
    <xf numFmtId="0" fontId="91" fillId="0" borderId="0" xfId="2" applyFont="1" applyFill="1" applyAlignment="1" applyProtection="1">
      <alignment vertical="center"/>
      <protection hidden="1"/>
    </xf>
    <xf numFmtId="0" fontId="91" fillId="0" borderId="0" xfId="2" applyFont="1" applyFill="1" applyBorder="1" applyAlignment="1" applyProtection="1">
      <alignment vertical="center" shrinkToFit="1"/>
      <protection hidden="1"/>
    </xf>
    <xf numFmtId="0" fontId="96" fillId="0" borderId="0" xfId="2" applyFont="1" applyFill="1" applyBorder="1" applyAlignment="1" applyProtection="1">
      <alignment vertical="center" shrinkToFit="1"/>
      <protection hidden="1"/>
    </xf>
    <xf numFmtId="0" fontId="92" fillId="0" borderId="66" xfId="2" applyFont="1" applyFill="1" applyBorder="1" applyAlignment="1" applyProtection="1">
      <alignment vertical="center" shrinkToFit="1"/>
      <protection hidden="1"/>
    </xf>
    <xf numFmtId="0" fontId="92" fillId="0" borderId="14" xfId="2" applyFont="1" applyFill="1" applyBorder="1" applyAlignment="1" applyProtection="1">
      <alignment vertical="center" shrinkToFit="1"/>
      <protection hidden="1"/>
    </xf>
    <xf numFmtId="0" fontId="92" fillId="0" borderId="6" xfId="2" applyFont="1" applyFill="1" applyBorder="1" applyAlignment="1" applyProtection="1">
      <alignment vertical="center" shrinkToFit="1"/>
      <protection hidden="1"/>
    </xf>
    <xf numFmtId="38" fontId="101" fillId="0" borderId="0" xfId="3" applyFont="1" applyFill="1" applyBorder="1" applyAlignment="1" applyProtection="1">
      <alignment vertical="center" shrinkToFit="1"/>
      <protection hidden="1"/>
    </xf>
    <xf numFmtId="0" fontId="91" fillId="0" borderId="0" xfId="2" applyFont="1" applyFill="1" applyAlignment="1">
      <alignment vertical="center" shrinkToFit="1"/>
    </xf>
    <xf numFmtId="0" fontId="91" fillId="0" borderId="64" xfId="2" applyFont="1" applyFill="1" applyBorder="1" applyProtection="1">
      <alignment vertical="center"/>
      <protection hidden="1"/>
    </xf>
    <xf numFmtId="0" fontId="91" fillId="0" borderId="65" xfId="2" applyFont="1" applyFill="1" applyBorder="1" applyProtection="1">
      <alignment vertical="center"/>
      <protection hidden="1"/>
    </xf>
    <xf numFmtId="0" fontId="91" fillId="0" borderId="66" xfId="2" applyFont="1" applyFill="1" applyBorder="1" applyProtection="1">
      <alignment vertical="center"/>
      <protection hidden="1"/>
    </xf>
    <xf numFmtId="0" fontId="91" fillId="0" borderId="30" xfId="2" applyFont="1" applyFill="1" applyBorder="1" applyProtection="1">
      <alignment vertical="center"/>
      <protection hidden="1"/>
    </xf>
    <xf numFmtId="0" fontId="91" fillId="0" borderId="14" xfId="2" applyFont="1" applyFill="1" applyBorder="1" applyProtection="1">
      <alignment vertical="center"/>
      <protection hidden="1"/>
    </xf>
    <xf numFmtId="0" fontId="91" fillId="0" borderId="67" xfId="2" applyFont="1" applyFill="1" applyBorder="1" applyProtection="1">
      <alignment vertical="center"/>
      <protection hidden="1"/>
    </xf>
    <xf numFmtId="0" fontId="91" fillId="0" borderId="40" xfId="2" applyFont="1" applyFill="1" applyBorder="1" applyProtection="1">
      <alignment vertical="center"/>
      <protection hidden="1"/>
    </xf>
    <xf numFmtId="0" fontId="91" fillId="0" borderId="68" xfId="2" applyFont="1" applyFill="1" applyBorder="1" applyProtection="1">
      <alignment vertical="center"/>
      <protection hidden="1"/>
    </xf>
    <xf numFmtId="0" fontId="100" fillId="0" borderId="0" xfId="2" applyFont="1" applyFill="1" applyAlignment="1" applyProtection="1">
      <alignment vertical="center" shrinkToFit="1"/>
      <protection locked="0"/>
    </xf>
    <xf numFmtId="0" fontId="92" fillId="0" borderId="0" xfId="2" applyFont="1" applyFill="1" applyAlignment="1">
      <alignment vertical="center" shrinkToFit="1"/>
    </xf>
    <xf numFmtId="0" fontId="92" fillId="0" borderId="0" xfId="2" applyFont="1" applyFill="1" applyBorder="1" applyAlignment="1" applyProtection="1">
      <alignment horizontal="center" vertical="center" shrinkToFit="1"/>
      <protection hidden="1"/>
    </xf>
    <xf numFmtId="0" fontId="91" fillId="0" borderId="0" xfId="2" applyFont="1" applyFill="1" applyBorder="1" applyAlignment="1" applyProtection="1">
      <alignment horizontal="center" vertical="center" shrinkToFit="1"/>
      <protection hidden="1"/>
    </xf>
    <xf numFmtId="0" fontId="91" fillId="0" borderId="0" xfId="2" applyFont="1" applyFill="1" applyBorder="1" applyProtection="1">
      <alignment vertical="center"/>
      <protection hidden="1"/>
    </xf>
    <xf numFmtId="0" fontId="92" fillId="0" borderId="0" xfId="2" applyFont="1" applyFill="1" applyBorder="1" applyAlignment="1" applyProtection="1">
      <alignment vertical="center"/>
      <protection hidden="1"/>
    </xf>
    <xf numFmtId="0" fontId="105" fillId="0" borderId="0" xfId="2" applyFont="1" applyFill="1" applyBorder="1" applyAlignment="1" applyProtection="1">
      <alignment vertical="top"/>
      <protection hidden="1"/>
    </xf>
    <xf numFmtId="0" fontId="94" fillId="0" borderId="0" xfId="2" applyFont="1" applyFill="1" applyBorder="1" applyAlignment="1" applyProtection="1">
      <alignment vertical="center" wrapText="1" shrinkToFit="1"/>
      <protection hidden="1"/>
    </xf>
    <xf numFmtId="0" fontId="95" fillId="0" borderId="0" xfId="2" applyFont="1" applyFill="1" applyBorder="1" applyAlignment="1" applyProtection="1">
      <alignment vertical="center" wrapText="1" shrinkToFit="1"/>
      <protection hidden="1"/>
    </xf>
    <xf numFmtId="0" fontId="99" fillId="0" borderId="0" xfId="2" applyFont="1" applyFill="1" applyBorder="1" applyAlignment="1" applyProtection="1">
      <alignment vertical="center"/>
      <protection hidden="1"/>
    </xf>
    <xf numFmtId="0" fontId="99" fillId="0" borderId="0" xfId="2" applyFont="1" applyFill="1" applyBorder="1" applyAlignment="1" applyProtection="1">
      <alignment vertical="top"/>
      <protection hidden="1"/>
    </xf>
    <xf numFmtId="0" fontId="98" fillId="0" borderId="0" xfId="2" applyFont="1" applyFill="1" applyBorder="1" applyAlignment="1" applyProtection="1">
      <alignment vertical="top"/>
      <protection hidden="1"/>
    </xf>
    <xf numFmtId="0" fontId="107" fillId="0" borderId="0" xfId="2" applyFont="1" applyFill="1" applyBorder="1" applyAlignment="1" applyProtection="1">
      <alignment vertical="center" wrapText="1" shrinkToFit="1"/>
      <protection hidden="1"/>
    </xf>
    <xf numFmtId="0" fontId="99" fillId="0" borderId="0" xfId="2" applyFont="1" applyFill="1" applyBorder="1" applyAlignment="1">
      <alignment vertical="center" wrapText="1" shrinkToFit="1"/>
    </xf>
    <xf numFmtId="0" fontId="91" fillId="0" borderId="0" xfId="2" applyFont="1" applyFill="1" applyBorder="1" applyAlignment="1">
      <alignment vertical="center" shrinkToFit="1"/>
    </xf>
    <xf numFmtId="0" fontId="92" fillId="0" borderId="0" xfId="2" applyFont="1" applyFill="1" applyBorder="1" applyAlignment="1">
      <alignment vertical="center" shrinkToFit="1"/>
    </xf>
    <xf numFmtId="3" fontId="98" fillId="0" borderId="0" xfId="2" applyNumberFormat="1" applyFont="1" applyFill="1" applyBorder="1" applyAlignment="1" applyProtection="1">
      <alignment vertical="top" shrinkToFit="1"/>
      <protection locked="0"/>
    </xf>
    <xf numFmtId="3" fontId="98" fillId="0" borderId="0" xfId="2" applyNumberFormat="1" applyFont="1" applyFill="1" applyBorder="1" applyAlignment="1">
      <alignment vertical="top" shrinkToFit="1"/>
    </xf>
    <xf numFmtId="3" fontId="105" fillId="0" borderId="0" xfId="2" applyNumberFormat="1" applyFont="1" applyFill="1" applyBorder="1" applyAlignment="1" applyProtection="1">
      <alignment vertical="top" shrinkToFit="1"/>
      <protection locked="0"/>
    </xf>
    <xf numFmtId="0" fontId="91" fillId="0" borderId="0" xfId="2" applyFont="1" applyFill="1" applyBorder="1" applyAlignment="1" applyProtection="1">
      <alignment vertical="center"/>
      <protection hidden="1"/>
    </xf>
    <xf numFmtId="0" fontId="98" fillId="0" borderId="0" xfId="2" applyFont="1" applyFill="1" applyBorder="1" applyAlignment="1" applyProtection="1">
      <alignment vertical="top" shrinkToFit="1"/>
      <protection locked="0"/>
    </xf>
    <xf numFmtId="0" fontId="98" fillId="0" borderId="0" xfId="2" applyFont="1" applyFill="1" applyBorder="1" applyAlignment="1">
      <alignment vertical="top" shrinkToFit="1"/>
    </xf>
    <xf numFmtId="0" fontId="93" fillId="0" borderId="0" xfId="2" applyFont="1" applyFill="1" applyBorder="1" applyAlignment="1">
      <alignment vertical="center" shrinkToFit="1"/>
    </xf>
    <xf numFmtId="0" fontId="96" fillId="0" borderId="0" xfId="2" applyFont="1" applyFill="1" applyBorder="1" applyAlignment="1" applyProtection="1">
      <alignment vertical="center"/>
      <protection hidden="1"/>
    </xf>
    <xf numFmtId="0" fontId="92" fillId="0" borderId="0" xfId="2" applyFont="1" applyFill="1" applyBorder="1" applyAlignment="1" applyProtection="1">
      <alignment vertical="center" wrapText="1"/>
      <protection hidden="1"/>
    </xf>
    <xf numFmtId="0" fontId="97" fillId="0" borderId="0" xfId="1" applyFont="1" applyFill="1" applyBorder="1" applyAlignment="1" applyProtection="1">
      <alignment vertical="center" textRotation="255" wrapText="1"/>
      <protection hidden="1"/>
    </xf>
    <xf numFmtId="0" fontId="104" fillId="0" borderId="0" xfId="2" applyFont="1" applyFill="1" applyBorder="1" applyAlignment="1" applyProtection="1">
      <alignment vertical="center" wrapText="1"/>
      <protection hidden="1"/>
    </xf>
    <xf numFmtId="0" fontId="104" fillId="0" borderId="0" xfId="2" applyFont="1" applyFill="1" applyBorder="1" applyAlignment="1" applyProtection="1">
      <alignment horizontal="left" vertical="top" shrinkToFit="1"/>
      <protection hidden="1"/>
    </xf>
    <xf numFmtId="0" fontId="98" fillId="0" borderId="0" xfId="2" applyFont="1" applyFill="1" applyBorder="1" applyAlignment="1" applyProtection="1">
      <alignment horizontal="center" vertical="top" shrinkToFit="1"/>
      <protection hidden="1"/>
    </xf>
    <xf numFmtId="0" fontId="92" fillId="0" borderId="0" xfId="2" applyFont="1" applyFill="1" applyBorder="1" applyAlignment="1" applyProtection="1">
      <alignment vertical="center" shrinkToFit="1"/>
      <protection hidden="1"/>
    </xf>
    <xf numFmtId="0" fontId="104" fillId="0" borderId="0" xfId="2" applyFont="1" applyFill="1" applyBorder="1" applyAlignment="1" applyProtection="1">
      <alignment vertical="top" shrinkToFit="1"/>
      <protection hidden="1"/>
    </xf>
    <xf numFmtId="0" fontId="104" fillId="0" borderId="0" xfId="2" applyFont="1" applyFill="1" applyBorder="1" applyAlignment="1" applyProtection="1">
      <alignment vertical="top" wrapText="1"/>
      <protection hidden="1"/>
    </xf>
    <xf numFmtId="0" fontId="92" fillId="0" borderId="0" xfId="2" applyFont="1" applyFill="1" applyBorder="1" applyAlignment="1" applyProtection="1">
      <alignment horizontal="center" vertical="center"/>
      <protection hidden="1"/>
    </xf>
    <xf numFmtId="0" fontId="98" fillId="0" borderId="0" xfId="2" applyFont="1" applyFill="1" applyBorder="1" applyAlignment="1" applyProtection="1">
      <alignment horizontal="center" vertical="top"/>
      <protection hidden="1"/>
    </xf>
    <xf numFmtId="0" fontId="92" fillId="0" borderId="92" xfId="2" applyFont="1" applyFill="1" applyBorder="1" applyProtection="1">
      <alignment vertical="center"/>
      <protection hidden="1"/>
    </xf>
    <xf numFmtId="0" fontId="92" fillId="0" borderId="93" xfId="2" applyFont="1" applyFill="1" applyBorder="1" applyProtection="1">
      <alignment vertical="center"/>
      <protection hidden="1"/>
    </xf>
    <xf numFmtId="0" fontId="92" fillId="0" borderId="95" xfId="2" applyFont="1" applyFill="1" applyBorder="1" applyProtection="1">
      <alignment vertical="center"/>
      <protection hidden="1"/>
    </xf>
    <xf numFmtId="0" fontId="92" fillId="0" borderId="96" xfId="2" applyFont="1" applyFill="1" applyBorder="1" applyProtection="1">
      <alignment vertical="center"/>
      <protection hidden="1"/>
    </xf>
    <xf numFmtId="0" fontId="92" fillId="0" borderId="0" xfId="2" applyFont="1" applyFill="1" applyBorder="1" applyProtection="1">
      <alignment vertical="center"/>
      <protection hidden="1"/>
    </xf>
    <xf numFmtId="0" fontId="92" fillId="0" borderId="97" xfId="2" applyFont="1" applyFill="1" applyBorder="1" applyProtection="1">
      <alignment vertical="center"/>
      <protection hidden="1"/>
    </xf>
    <xf numFmtId="0" fontId="92" fillId="0" borderId="40" xfId="2" applyFont="1" applyFill="1" applyBorder="1" applyProtection="1">
      <alignment vertical="center"/>
      <protection hidden="1"/>
    </xf>
    <xf numFmtId="0" fontId="92" fillId="0" borderId="0" xfId="2" applyFont="1" applyFill="1" applyBorder="1" applyAlignment="1" applyProtection="1">
      <alignment horizontal="left" vertical="center"/>
      <protection hidden="1"/>
    </xf>
    <xf numFmtId="0" fontId="98" fillId="0" borderId="0" xfId="2" applyFont="1" applyFill="1" applyBorder="1" applyAlignment="1" applyProtection="1">
      <alignment horizontal="left" vertical="center"/>
      <protection hidden="1"/>
    </xf>
    <xf numFmtId="0" fontId="108" fillId="0" borderId="0" xfId="2" applyFont="1" applyFill="1" applyBorder="1" applyAlignment="1" applyProtection="1">
      <alignment vertical="center"/>
      <protection hidden="1"/>
    </xf>
    <xf numFmtId="0" fontId="92" fillId="0" borderId="98" xfId="2" applyFont="1" applyFill="1" applyBorder="1" applyProtection="1">
      <alignment vertical="center"/>
      <protection hidden="1"/>
    </xf>
    <xf numFmtId="0" fontId="92" fillId="0" borderId="99" xfId="2" applyFont="1" applyFill="1" applyBorder="1" applyAlignment="1" applyProtection="1">
      <alignment horizontal="left" vertical="center"/>
      <protection hidden="1"/>
    </xf>
    <xf numFmtId="0" fontId="92" fillId="0" borderId="99" xfId="2" applyFont="1" applyFill="1" applyBorder="1" applyProtection="1">
      <alignment vertical="center"/>
      <protection hidden="1"/>
    </xf>
    <xf numFmtId="0" fontId="98" fillId="0" borderId="99" xfId="2" applyFont="1" applyFill="1" applyBorder="1" applyAlignment="1" applyProtection="1">
      <alignment horizontal="left" vertical="center"/>
      <protection hidden="1"/>
    </xf>
    <xf numFmtId="0" fontId="92" fillId="0" borderId="101" xfId="2" applyFont="1" applyFill="1" applyBorder="1" applyProtection="1">
      <alignment vertical="center"/>
      <protection hidden="1"/>
    </xf>
    <xf numFmtId="0" fontId="0" fillId="0" borderId="0" xfId="0" applyAlignment="1">
      <alignment vertical="center" wrapText="1"/>
    </xf>
    <xf numFmtId="38" fontId="0" fillId="0" borderId="0" xfId="3" applyFont="1">
      <alignment vertical="center"/>
    </xf>
    <xf numFmtId="0" fontId="0" fillId="0" borderId="41" xfId="0" applyBorder="1" applyAlignment="1">
      <alignment vertical="center" wrapText="1"/>
    </xf>
    <xf numFmtId="0" fontId="0" fillId="0" borderId="42" xfId="0" applyBorder="1" applyAlignment="1">
      <alignment vertical="center" wrapText="1"/>
    </xf>
    <xf numFmtId="0" fontId="0" fillId="0" borderId="47" xfId="0" applyBorder="1" applyAlignment="1">
      <alignment vertical="center" wrapText="1"/>
    </xf>
    <xf numFmtId="38" fontId="0" fillId="0" borderId="73" xfId="3" applyFont="1" applyBorder="1">
      <alignment vertical="center"/>
    </xf>
    <xf numFmtId="38" fontId="0" fillId="0" borderId="74" xfId="3" applyFont="1" applyBorder="1">
      <alignment vertical="center"/>
    </xf>
    <xf numFmtId="38" fontId="0" fillId="0" borderId="76" xfId="3" applyFont="1" applyBorder="1">
      <alignment vertical="center"/>
    </xf>
    <xf numFmtId="38" fontId="0" fillId="0" borderId="74" xfId="3" applyFont="1" applyBorder="1" applyAlignment="1">
      <alignment horizontal="center" vertical="center"/>
    </xf>
    <xf numFmtId="38" fontId="0" fillId="0" borderId="74" xfId="3" applyFont="1" applyBorder="1" applyAlignment="1">
      <alignment horizontal="center" vertical="center" wrapText="1"/>
    </xf>
    <xf numFmtId="0" fontId="0" fillId="0" borderId="74" xfId="3" applyNumberFormat="1" applyFont="1" applyBorder="1" applyAlignment="1">
      <alignment horizontal="center" vertical="center" wrapText="1"/>
    </xf>
    <xf numFmtId="0" fontId="62" fillId="11" borderId="0" xfId="0" applyFont="1" applyFill="1" applyBorder="1" applyProtection="1">
      <alignment vertical="center"/>
      <protection hidden="1"/>
    </xf>
    <xf numFmtId="0" fontId="62" fillId="11" borderId="0" xfId="0" applyFont="1" applyFill="1" applyProtection="1">
      <alignment vertical="center"/>
      <protection hidden="1"/>
    </xf>
    <xf numFmtId="0" fontId="73" fillId="11" borderId="0" xfId="0" applyFont="1" applyFill="1" applyProtection="1">
      <alignment vertical="center"/>
      <protection hidden="1"/>
    </xf>
    <xf numFmtId="0" fontId="81" fillId="0" borderId="0" xfId="0" applyFont="1" applyBorder="1" applyAlignment="1" applyProtection="1">
      <alignment horizontal="center" vertical="center"/>
      <protection locked="0" hidden="1"/>
    </xf>
    <xf numFmtId="0" fontId="80" fillId="11" borderId="0" xfId="0" applyFont="1" applyFill="1" applyProtection="1">
      <alignment vertical="center"/>
      <protection hidden="1"/>
    </xf>
    <xf numFmtId="0" fontId="110" fillId="11" borderId="0" xfId="0" applyFont="1" applyFill="1" applyProtection="1">
      <alignment vertical="center"/>
      <protection hidden="1"/>
    </xf>
    <xf numFmtId="0" fontId="80" fillId="11" borderId="0" xfId="0" applyFont="1" applyFill="1" applyBorder="1" applyProtection="1">
      <alignment vertical="center"/>
      <protection hidden="1"/>
    </xf>
    <xf numFmtId="38" fontId="0" fillId="0" borderId="0" xfId="0" applyNumberFormat="1" applyAlignment="1">
      <alignment vertical="center"/>
    </xf>
    <xf numFmtId="0" fontId="0" fillId="0" borderId="0" xfId="0" applyBorder="1" applyAlignment="1">
      <alignment horizontal="center" vertical="center"/>
    </xf>
    <xf numFmtId="182" fontId="0" fillId="0" borderId="0" xfId="0" applyNumberFormat="1" applyBorder="1" applyAlignment="1">
      <alignment horizontal="center" vertical="center"/>
    </xf>
    <xf numFmtId="0" fontId="0" fillId="0" borderId="177" xfId="0" applyBorder="1" applyAlignment="1">
      <alignment horizontal="center" vertical="center"/>
    </xf>
    <xf numFmtId="0" fontId="0" fillId="0" borderId="65" xfId="0" applyBorder="1" applyAlignment="1">
      <alignment vertical="center"/>
    </xf>
    <xf numFmtId="0" fontId="113" fillId="0" borderId="0" xfId="0" applyFont="1" applyBorder="1" applyAlignment="1" applyProtection="1">
      <alignment horizontal="left" vertical="center"/>
      <protection hidden="1"/>
    </xf>
    <xf numFmtId="0" fontId="79" fillId="0" borderId="0" xfId="0" applyFont="1" applyAlignment="1" applyProtection="1">
      <alignment vertical="center"/>
      <protection hidden="1"/>
    </xf>
    <xf numFmtId="0" fontId="62" fillId="11" borderId="0" xfId="0" applyFont="1" applyFill="1" applyBorder="1" applyAlignment="1" applyProtection="1">
      <alignment horizontal="center" vertical="center"/>
      <protection hidden="1"/>
    </xf>
    <xf numFmtId="0" fontId="62" fillId="11" borderId="0" xfId="0" applyFont="1" applyFill="1" applyAlignment="1" applyProtection="1">
      <alignment vertical="center"/>
      <protection hidden="1"/>
    </xf>
    <xf numFmtId="0" fontId="62" fillId="11" borderId="0" xfId="0" applyFont="1" applyFill="1" applyAlignment="1" applyProtection="1">
      <alignment vertical="center"/>
      <protection locked="0" hidden="1"/>
    </xf>
    <xf numFmtId="0" fontId="62" fillId="11" borderId="0" xfId="0" applyFont="1" applyFill="1" applyProtection="1">
      <alignment vertical="center"/>
      <protection locked="0" hidden="1"/>
    </xf>
    <xf numFmtId="0" fontId="62" fillId="11" borderId="0" xfId="0" applyFont="1" applyFill="1" applyBorder="1" applyAlignment="1" applyProtection="1">
      <alignment vertical="center"/>
      <protection hidden="1"/>
    </xf>
    <xf numFmtId="0" fontId="73" fillId="11" borderId="0" xfId="0" applyFont="1" applyFill="1" applyBorder="1" applyProtection="1">
      <alignment vertical="center"/>
      <protection hidden="1"/>
    </xf>
    <xf numFmtId="0" fontId="114" fillId="11" borderId="0" xfId="0" applyFont="1" applyFill="1" applyBorder="1" applyAlignment="1" applyProtection="1">
      <alignment horizontal="center" vertical="center"/>
      <protection hidden="1"/>
    </xf>
    <xf numFmtId="0" fontId="115" fillId="11" borderId="0" xfId="0" applyFont="1" applyFill="1" applyAlignment="1" applyProtection="1">
      <alignment vertical="center"/>
      <protection hidden="1"/>
    </xf>
    <xf numFmtId="0" fontId="116" fillId="11" borderId="0" xfId="0" applyFont="1" applyFill="1" applyBorder="1" applyAlignment="1" applyProtection="1">
      <alignment vertical="center"/>
      <protection hidden="1"/>
    </xf>
    <xf numFmtId="0" fontId="117" fillId="11" borderId="0" xfId="0" applyFont="1" applyFill="1" applyBorder="1" applyAlignment="1" applyProtection="1">
      <alignment vertical="center"/>
      <protection hidden="1"/>
    </xf>
    <xf numFmtId="0" fontId="73" fillId="11" borderId="0" xfId="0" applyFont="1" applyFill="1" applyBorder="1" applyAlignment="1" applyProtection="1">
      <alignment vertical="center"/>
      <protection hidden="1"/>
    </xf>
    <xf numFmtId="0" fontId="62" fillId="11" borderId="0" xfId="0" applyFont="1" applyFill="1" applyAlignment="1" applyProtection="1">
      <alignment horizontal="center" vertical="center"/>
      <protection hidden="1"/>
    </xf>
    <xf numFmtId="0" fontId="60" fillId="0" borderId="40" xfId="0" applyFont="1" applyBorder="1" applyAlignment="1" applyProtection="1">
      <alignment horizontal="center" vertical="center"/>
      <protection hidden="1"/>
    </xf>
    <xf numFmtId="0" fontId="0" fillId="0" borderId="99" xfId="0" applyBorder="1" applyAlignment="1">
      <alignment horizontal="center" vertical="center"/>
    </xf>
    <xf numFmtId="0" fontId="0" fillId="0" borderId="93" xfId="0" applyBorder="1" applyAlignment="1">
      <alignment horizontal="center" vertical="center"/>
    </xf>
    <xf numFmtId="0" fontId="0" fillId="0" borderId="0" xfId="0" applyAlignment="1">
      <alignment horizontal="center" vertical="center"/>
    </xf>
    <xf numFmtId="0" fontId="0" fillId="0" borderId="99" xfId="0" applyNumberFormat="1" applyBorder="1" applyAlignment="1">
      <alignment horizontal="center" vertical="center"/>
    </xf>
    <xf numFmtId="181" fontId="0" fillId="0" borderId="99" xfId="0" applyNumberFormat="1" applyBorder="1" applyAlignment="1">
      <alignment horizontal="center" vertical="center"/>
    </xf>
    <xf numFmtId="181" fontId="0" fillId="0" borderId="101" xfId="0" applyNumberFormat="1" applyBorder="1" applyAlignment="1">
      <alignment horizontal="center" vertical="center"/>
    </xf>
    <xf numFmtId="0" fontId="56" fillId="0" borderId="0" xfId="0" applyFont="1" applyBorder="1" applyAlignment="1">
      <alignment horizontal="center" vertical="center"/>
    </xf>
    <xf numFmtId="0" fontId="57" fillId="0" borderId="0" xfId="0" applyFont="1" applyBorder="1" applyAlignment="1">
      <alignment horizontal="center" vertical="center"/>
    </xf>
    <xf numFmtId="38" fontId="87" fillId="0" borderId="134" xfId="3" applyFont="1" applyBorder="1" applyAlignment="1" applyProtection="1">
      <alignment horizontal="center" vertical="center"/>
      <protection hidden="1"/>
    </xf>
    <xf numFmtId="38" fontId="87" fillId="0" borderId="208" xfId="3" applyFont="1" applyBorder="1" applyAlignment="1" applyProtection="1">
      <alignment horizontal="center" vertical="center"/>
      <protection hidden="1"/>
    </xf>
    <xf numFmtId="38" fontId="87" fillId="0" borderId="70" xfId="0" applyNumberFormat="1" applyFont="1" applyBorder="1" applyAlignment="1">
      <alignment horizontal="center" vertical="center"/>
    </xf>
    <xf numFmtId="0" fontId="87" fillId="0" borderId="127" xfId="0" applyFont="1" applyBorder="1" applyAlignment="1">
      <alignment horizontal="center" vertical="center"/>
    </xf>
    <xf numFmtId="0" fontId="0" fillId="0" borderId="124" xfId="0" applyBorder="1" applyAlignment="1">
      <alignment horizontal="left" vertical="top"/>
    </xf>
    <xf numFmtId="38" fontId="87" fillId="12" borderId="214" xfId="3" applyFont="1" applyFill="1" applyBorder="1" applyAlignment="1" applyProtection="1">
      <alignment horizontal="center" vertical="center"/>
      <protection locked="0"/>
    </xf>
    <xf numFmtId="38" fontId="87" fillId="12" borderId="212" xfId="3" applyFont="1" applyFill="1" applyBorder="1" applyAlignment="1" applyProtection="1">
      <alignment horizontal="center" vertical="center"/>
      <protection locked="0"/>
    </xf>
    <xf numFmtId="0" fontId="87" fillId="0" borderId="209" xfId="0" applyFont="1" applyBorder="1" applyAlignment="1">
      <alignment horizontal="center" vertical="center"/>
    </xf>
    <xf numFmtId="0" fontId="87" fillId="0" borderId="128" xfId="0" applyFont="1" applyBorder="1" applyAlignment="1">
      <alignment horizontal="center" vertical="center"/>
    </xf>
    <xf numFmtId="180" fontId="87" fillId="0" borderId="70" xfId="0" applyNumberFormat="1" applyFont="1" applyBorder="1" applyAlignment="1">
      <alignment horizontal="center" vertical="top"/>
    </xf>
    <xf numFmtId="0" fontId="87" fillId="0" borderId="70" xfId="0" applyFont="1" applyBorder="1" applyAlignment="1">
      <alignment horizontal="center" vertical="center"/>
    </xf>
    <xf numFmtId="38" fontId="87" fillId="0" borderId="70" xfId="3" applyFont="1" applyBorder="1" applyAlignment="1">
      <alignment horizontal="center" vertical="center"/>
    </xf>
    <xf numFmtId="38" fontId="87" fillId="0" borderId="127" xfId="3" applyFont="1" applyBorder="1" applyAlignment="1">
      <alignment horizontal="center" vertical="center"/>
    </xf>
    <xf numFmtId="0" fontId="89" fillId="0" borderId="210" xfId="0" applyFont="1" applyBorder="1" applyAlignment="1">
      <alignment horizontal="center" vertical="top" wrapText="1"/>
    </xf>
    <xf numFmtId="0" fontId="89" fillId="0" borderId="126" xfId="0" applyFont="1" applyBorder="1" applyAlignment="1">
      <alignment horizontal="center" vertical="top" wrapText="1"/>
    </xf>
    <xf numFmtId="0" fontId="88" fillId="0" borderId="70" xfId="0" applyFont="1" applyBorder="1" applyAlignment="1">
      <alignment horizontal="center" vertical="center"/>
    </xf>
    <xf numFmtId="0" fontId="88" fillId="0" borderId="127" xfId="0" applyFont="1" applyBorder="1" applyAlignment="1">
      <alignment horizontal="center" vertical="center"/>
    </xf>
    <xf numFmtId="0" fontId="0" fillId="0" borderId="148" xfId="0" applyBorder="1" applyAlignment="1">
      <alignment horizontal="left" vertical="top"/>
    </xf>
    <xf numFmtId="0" fontId="87" fillId="0" borderId="210" xfId="0" applyFont="1" applyBorder="1" applyAlignment="1">
      <alignment horizontal="center" vertical="center"/>
    </xf>
    <xf numFmtId="0" fontId="87" fillId="0" borderId="126" xfId="0" applyFont="1" applyBorder="1" applyAlignment="1">
      <alignment horizontal="center" vertical="center"/>
    </xf>
    <xf numFmtId="0" fontId="88" fillId="0" borderId="109" xfId="0" applyFont="1" applyBorder="1" applyAlignment="1" applyProtection="1">
      <alignment horizontal="center" vertical="center"/>
      <protection hidden="1"/>
    </xf>
    <xf numFmtId="0" fontId="88" fillId="0" borderId="127" xfId="0" applyFont="1" applyBorder="1" applyAlignment="1" applyProtection="1">
      <alignment horizontal="center" vertical="center"/>
      <protection hidden="1"/>
    </xf>
    <xf numFmtId="180" fontId="87" fillId="12" borderId="158" xfId="0" applyNumberFormat="1" applyFont="1" applyFill="1" applyBorder="1" applyAlignment="1" applyProtection="1">
      <alignment horizontal="center" vertical="center"/>
      <protection locked="0"/>
    </xf>
    <xf numFmtId="180" fontId="87" fillId="12" borderId="215" xfId="0" applyNumberFormat="1" applyFont="1" applyFill="1" applyBorder="1" applyAlignment="1" applyProtection="1">
      <alignment horizontal="center" vertical="center"/>
      <protection locked="0"/>
    </xf>
    <xf numFmtId="180" fontId="89" fillId="0" borderId="209" xfId="0" applyNumberFormat="1" applyFont="1" applyBorder="1" applyAlignment="1">
      <alignment horizontal="center" vertical="center" wrapText="1"/>
    </xf>
    <xf numFmtId="180" fontId="89" fillId="0" borderId="128" xfId="0" applyNumberFormat="1" applyFont="1" applyBorder="1" applyAlignment="1">
      <alignment horizontal="center" vertical="center" wrapText="1"/>
    </xf>
    <xf numFmtId="38" fontId="87" fillId="0" borderId="133" xfId="3" applyFont="1" applyBorder="1" applyAlignment="1" applyProtection="1">
      <alignment horizontal="center" vertical="center"/>
      <protection hidden="1"/>
    </xf>
    <xf numFmtId="38" fontId="87" fillId="0" borderId="213" xfId="3" applyFont="1" applyBorder="1" applyAlignment="1" applyProtection="1">
      <alignment horizontal="center" vertical="center"/>
      <protection hidden="1"/>
    </xf>
    <xf numFmtId="38" fontId="87" fillId="12" borderId="214" xfId="0" applyNumberFormat="1" applyFont="1" applyFill="1" applyBorder="1" applyAlignment="1" applyProtection="1">
      <alignment horizontal="center" vertical="center"/>
      <protection locked="0"/>
    </xf>
    <xf numFmtId="0" fontId="87" fillId="12" borderId="212" xfId="0" applyFont="1" applyFill="1" applyBorder="1" applyAlignment="1" applyProtection="1">
      <alignment horizontal="center" vertical="center"/>
      <protection locked="0"/>
    </xf>
    <xf numFmtId="0" fontId="87" fillId="0" borderId="134" xfId="0" applyFont="1" applyBorder="1" applyAlignment="1" applyProtection="1">
      <alignment horizontal="center" vertical="center"/>
      <protection hidden="1"/>
    </xf>
    <xf numFmtId="0" fontId="87" fillId="0" borderId="208" xfId="0" applyFont="1" applyBorder="1" applyAlignment="1" applyProtection="1">
      <alignment horizontal="center" vertical="center"/>
      <protection hidden="1"/>
    </xf>
    <xf numFmtId="38" fontId="87" fillId="0" borderId="70" xfId="3" applyFont="1" applyBorder="1" applyAlignment="1" applyProtection="1">
      <alignment horizontal="center" vertical="center"/>
      <protection hidden="1"/>
    </xf>
    <xf numFmtId="38" fontId="87" fillId="0" borderId="127" xfId="3" applyFont="1" applyBorder="1" applyAlignment="1" applyProtection="1">
      <alignment horizontal="center" vertical="center"/>
      <protection hidden="1"/>
    </xf>
    <xf numFmtId="0" fontId="87" fillId="0" borderId="70" xfId="0" applyFont="1" applyBorder="1" applyAlignment="1" applyProtection="1">
      <alignment horizontal="center" vertical="center"/>
      <protection hidden="1"/>
    </xf>
    <xf numFmtId="0" fontId="87" fillId="0" borderId="127" xfId="0" applyFont="1" applyBorder="1" applyAlignment="1" applyProtection="1">
      <alignment horizontal="center" vertical="center"/>
      <protection hidden="1"/>
    </xf>
    <xf numFmtId="38" fontId="87" fillId="0" borderId="109" xfId="3" applyFont="1" applyBorder="1" applyAlignment="1" applyProtection="1">
      <alignment horizontal="center" vertical="center"/>
      <protection hidden="1"/>
    </xf>
    <xf numFmtId="38" fontId="87" fillId="0" borderId="211" xfId="3" applyFont="1" applyBorder="1" applyAlignment="1" applyProtection="1">
      <alignment horizontal="center" vertical="center"/>
      <protection hidden="1"/>
    </xf>
    <xf numFmtId="0" fontId="59" fillId="0" borderId="206" xfId="0" applyFont="1" applyBorder="1" applyAlignment="1">
      <alignment horizontal="center" vertical="center"/>
    </xf>
    <xf numFmtId="0" fontId="59" fillId="0" borderId="204" xfId="0" applyFont="1" applyBorder="1" applyAlignment="1">
      <alignment horizontal="center" vertical="center"/>
    </xf>
    <xf numFmtId="0" fontId="0" fillId="12" borderId="92" xfId="0" applyFill="1" applyBorder="1" applyAlignment="1" applyProtection="1">
      <alignment horizontal="center" vertical="center"/>
      <protection locked="0"/>
    </xf>
    <xf numFmtId="0" fontId="0" fillId="12" borderId="98" xfId="0" applyFill="1" applyBorder="1" applyAlignment="1" applyProtection="1">
      <alignment horizontal="center" vertical="center"/>
      <protection locked="0"/>
    </xf>
    <xf numFmtId="0" fontId="0" fillId="12" borderId="203" xfId="0" applyFill="1" applyBorder="1" applyAlignment="1" applyProtection="1">
      <alignment horizontal="center" vertical="center"/>
      <protection locked="0"/>
    </xf>
    <xf numFmtId="0" fontId="0" fillId="12" borderId="202" xfId="0" applyFill="1" applyBorder="1" applyAlignment="1" applyProtection="1">
      <alignment horizontal="center" vertical="center"/>
      <protection locked="0"/>
    </xf>
    <xf numFmtId="0" fontId="59" fillId="0" borderId="95" xfId="0" applyFont="1" applyBorder="1" applyAlignment="1">
      <alignment horizontal="center" vertical="center"/>
    </xf>
    <xf numFmtId="0" fontId="59" fillId="0" borderId="101" xfId="0" applyFont="1" applyBorder="1" applyAlignment="1">
      <alignment horizontal="center" vertical="center"/>
    </xf>
    <xf numFmtId="0" fontId="0" fillId="12" borderId="207" xfId="0" applyFill="1" applyBorder="1" applyAlignment="1" applyProtection="1">
      <alignment horizontal="center" vertical="center"/>
      <protection locked="0"/>
    </xf>
    <xf numFmtId="0" fontId="0" fillId="12" borderId="205" xfId="0" applyFill="1" applyBorder="1" applyAlignment="1" applyProtection="1">
      <alignment horizontal="center" vertical="center"/>
      <protection locked="0"/>
    </xf>
    <xf numFmtId="0" fontId="87" fillId="0" borderId="70"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127" xfId="0" applyFont="1" applyBorder="1" applyAlignment="1">
      <alignment horizontal="center" vertical="center"/>
    </xf>
    <xf numFmtId="0" fontId="60" fillId="0" borderId="41" xfId="0" applyFont="1" applyBorder="1" applyAlignment="1" applyProtection="1">
      <alignment horizontal="center" vertical="center" wrapText="1"/>
      <protection hidden="1"/>
    </xf>
    <xf numFmtId="0" fontId="60" fillId="0" borderId="42" xfId="0" applyFont="1" applyBorder="1" applyAlignment="1" applyProtection="1">
      <alignment horizontal="center" vertical="center" wrapText="1"/>
      <protection hidden="1"/>
    </xf>
    <xf numFmtId="0" fontId="60" fillId="0" borderId="48" xfId="0" applyFont="1" applyBorder="1" applyAlignment="1" applyProtection="1">
      <alignment horizontal="center" vertical="center" wrapText="1"/>
      <protection hidden="1"/>
    </xf>
    <xf numFmtId="0" fontId="60" fillId="0" borderId="49" xfId="0" applyFont="1" applyBorder="1" applyAlignment="1" applyProtection="1">
      <alignment horizontal="center" vertical="center" wrapText="1"/>
      <protection hidden="1"/>
    </xf>
    <xf numFmtId="0" fontId="60" fillId="0" borderId="47" xfId="0" applyFont="1" applyBorder="1" applyAlignment="1" applyProtection="1">
      <alignment horizontal="center" vertical="center" wrapText="1"/>
      <protection hidden="1"/>
    </xf>
    <xf numFmtId="0" fontId="60" fillId="0" borderId="54" xfId="0" applyFont="1" applyBorder="1" applyAlignment="1" applyProtection="1">
      <alignment horizontal="center" vertical="center" wrapText="1"/>
      <protection hidden="1"/>
    </xf>
    <xf numFmtId="38" fontId="60" fillId="4" borderId="73" xfId="3" applyFont="1" applyFill="1" applyBorder="1" applyAlignment="1" applyProtection="1">
      <alignment horizontal="center" vertical="center" wrapText="1"/>
      <protection locked="0" hidden="1"/>
    </xf>
    <xf numFmtId="38" fontId="60" fillId="4" borderId="74" xfId="3" applyFont="1" applyFill="1" applyBorder="1" applyAlignment="1" applyProtection="1">
      <alignment horizontal="center" vertical="center" wrapText="1"/>
      <protection locked="0" hidden="1"/>
    </xf>
    <xf numFmtId="38" fontId="60" fillId="4" borderId="76" xfId="3" applyFont="1" applyFill="1" applyBorder="1" applyAlignment="1" applyProtection="1">
      <alignment horizontal="center" vertical="center" wrapText="1"/>
      <protection locked="0" hidden="1"/>
    </xf>
    <xf numFmtId="0" fontId="113" fillId="0" borderId="0" xfId="0" applyFont="1" applyAlignment="1" applyProtection="1">
      <alignment horizontal="left" vertical="center"/>
      <protection hidden="1"/>
    </xf>
    <xf numFmtId="0" fontId="79" fillId="0" borderId="0" xfId="0" applyFont="1" applyAlignment="1" applyProtection="1">
      <alignment horizontal="left" vertical="center" wrapText="1"/>
      <protection hidden="1"/>
    </xf>
    <xf numFmtId="0" fontId="79" fillId="0" borderId="0" xfId="0" applyFont="1" applyAlignment="1" applyProtection="1">
      <alignment horizontal="left" vertical="center"/>
      <protection hidden="1"/>
    </xf>
    <xf numFmtId="0" fontId="60" fillId="4" borderId="41" xfId="0" applyFont="1" applyFill="1" applyBorder="1" applyAlignment="1" applyProtection="1">
      <alignment horizontal="center" vertical="center"/>
      <protection hidden="1"/>
    </xf>
    <xf numFmtId="0" fontId="60" fillId="4" borderId="42" xfId="0" applyFont="1" applyFill="1" applyBorder="1" applyAlignment="1" applyProtection="1">
      <alignment horizontal="center" vertical="center"/>
      <protection hidden="1"/>
    </xf>
    <xf numFmtId="0" fontId="60" fillId="4" borderId="48" xfId="0" applyFont="1" applyFill="1" applyBorder="1" applyAlignment="1" applyProtection="1">
      <alignment horizontal="center" vertical="center"/>
      <protection hidden="1"/>
    </xf>
    <xf numFmtId="0" fontId="60" fillId="4" borderId="49" xfId="0" applyFont="1" applyFill="1" applyBorder="1" applyAlignment="1" applyProtection="1">
      <alignment horizontal="center" vertical="center"/>
      <protection hidden="1"/>
    </xf>
    <xf numFmtId="0" fontId="69" fillId="6" borderId="64" xfId="0" applyFont="1" applyFill="1" applyBorder="1" applyAlignment="1" applyProtection="1">
      <alignment horizontal="center" vertical="center"/>
      <protection locked="0" hidden="1"/>
    </xf>
    <xf numFmtId="0" fontId="69" fillId="6" borderId="65" xfId="0" applyFont="1" applyFill="1" applyBorder="1" applyAlignment="1" applyProtection="1">
      <alignment horizontal="center" vertical="center"/>
      <protection locked="0" hidden="1"/>
    </xf>
    <xf numFmtId="0" fontId="69" fillId="6" borderId="66" xfId="0" applyFont="1" applyFill="1" applyBorder="1" applyAlignment="1" applyProtection="1">
      <alignment horizontal="center" vertical="center"/>
      <protection locked="0" hidden="1"/>
    </xf>
    <xf numFmtId="0" fontId="69" fillId="6" borderId="67" xfId="0" applyFont="1" applyFill="1" applyBorder="1" applyAlignment="1" applyProtection="1">
      <alignment horizontal="center" vertical="center"/>
      <protection locked="0" hidden="1"/>
    </xf>
    <xf numFmtId="0" fontId="69" fillId="6" borderId="40" xfId="0" applyFont="1" applyFill="1" applyBorder="1" applyAlignment="1" applyProtection="1">
      <alignment horizontal="center" vertical="center"/>
      <protection locked="0" hidden="1"/>
    </xf>
    <xf numFmtId="0" fontId="69" fillId="6" borderId="68" xfId="0" applyFont="1" applyFill="1" applyBorder="1" applyAlignment="1" applyProtection="1">
      <alignment horizontal="center" vertical="center"/>
      <protection locked="0" hidden="1"/>
    </xf>
    <xf numFmtId="38" fontId="78" fillId="4" borderId="70" xfId="3" applyFont="1" applyFill="1" applyBorder="1" applyAlignment="1" applyProtection="1">
      <alignment horizontal="center" vertical="center"/>
      <protection locked="0" hidden="1"/>
    </xf>
    <xf numFmtId="38" fontId="78" fillId="4" borderId="109" xfId="3" applyFont="1" applyFill="1" applyBorder="1" applyAlignment="1" applyProtection="1">
      <alignment horizontal="center" vertical="center"/>
      <protection locked="0" hidden="1"/>
    </xf>
    <xf numFmtId="0" fontId="60" fillId="4" borderId="70" xfId="0" applyFont="1" applyFill="1" applyBorder="1" applyAlignment="1" applyProtection="1">
      <alignment horizontal="center" vertical="center"/>
      <protection locked="0" hidden="1"/>
    </xf>
    <xf numFmtId="0" fontId="60" fillId="6" borderId="64" xfId="0" applyFont="1" applyFill="1" applyBorder="1" applyAlignment="1" applyProtection="1">
      <alignment horizontal="center" vertical="center"/>
      <protection locked="0" hidden="1"/>
    </xf>
    <xf numFmtId="0" fontId="60" fillId="6" borderId="65" xfId="0" applyFont="1" applyFill="1" applyBorder="1" applyAlignment="1" applyProtection="1">
      <alignment horizontal="center" vertical="center"/>
      <protection locked="0" hidden="1"/>
    </xf>
    <xf numFmtId="0" fontId="60" fillId="6" borderId="66" xfId="0" applyFont="1" applyFill="1" applyBorder="1" applyAlignment="1" applyProtection="1">
      <alignment horizontal="center" vertical="center"/>
      <protection locked="0" hidden="1"/>
    </xf>
    <xf numFmtId="0" fontId="60" fillId="6" borderId="67" xfId="0" applyFont="1" applyFill="1" applyBorder="1" applyAlignment="1" applyProtection="1">
      <alignment horizontal="center" vertical="center"/>
      <protection locked="0" hidden="1"/>
    </xf>
    <xf numFmtId="0" fontId="60" fillId="6" borderId="40" xfId="0" applyFont="1" applyFill="1" applyBorder="1" applyAlignment="1" applyProtection="1">
      <alignment horizontal="center" vertical="center"/>
      <protection locked="0" hidden="1"/>
    </xf>
    <xf numFmtId="0" fontId="60" fillId="6" borderId="68" xfId="0" applyFont="1" applyFill="1" applyBorder="1" applyAlignment="1" applyProtection="1">
      <alignment horizontal="center" vertical="center"/>
      <protection locked="0" hidden="1"/>
    </xf>
    <xf numFmtId="0" fontId="60" fillId="4" borderId="73" xfId="0" applyFont="1" applyFill="1" applyBorder="1" applyAlignment="1" applyProtection="1">
      <alignment horizontal="center" vertical="center"/>
      <protection hidden="1"/>
    </xf>
    <xf numFmtId="0" fontId="60" fillId="4" borderId="74" xfId="0" applyFont="1" applyFill="1" applyBorder="1" applyAlignment="1" applyProtection="1">
      <alignment horizontal="center" vertical="center"/>
      <protection hidden="1"/>
    </xf>
    <xf numFmtId="0" fontId="60" fillId="0" borderId="42" xfId="0" applyFont="1" applyFill="1" applyBorder="1" applyAlignment="1" applyProtection="1">
      <alignment horizontal="center" vertical="center"/>
      <protection hidden="1"/>
    </xf>
    <xf numFmtId="0" fontId="60" fillId="0" borderId="47" xfId="0" applyFont="1" applyFill="1" applyBorder="1" applyAlignment="1" applyProtection="1">
      <alignment horizontal="center" vertical="center"/>
      <protection hidden="1"/>
    </xf>
    <xf numFmtId="0" fontId="60" fillId="0" borderId="49" xfId="0" applyFont="1" applyFill="1" applyBorder="1" applyAlignment="1" applyProtection="1">
      <alignment horizontal="center" vertical="center"/>
      <protection hidden="1"/>
    </xf>
    <xf numFmtId="0" fontId="60" fillId="0" borderId="54" xfId="0" applyFont="1" applyFill="1" applyBorder="1" applyAlignment="1" applyProtection="1">
      <alignment horizontal="center" vertical="center"/>
      <protection hidden="1"/>
    </xf>
    <xf numFmtId="0" fontId="60" fillId="0" borderId="74" xfId="0" applyFont="1" applyFill="1" applyBorder="1" applyAlignment="1" applyProtection="1">
      <alignment horizontal="center" vertical="center"/>
      <protection hidden="1"/>
    </xf>
    <xf numFmtId="0" fontId="60" fillId="0" borderId="76" xfId="0" applyFont="1" applyFill="1" applyBorder="1" applyAlignment="1" applyProtection="1">
      <alignment horizontal="center" vertical="center"/>
      <protection hidden="1"/>
    </xf>
    <xf numFmtId="0" fontId="62" fillId="11" borderId="0" xfId="0" applyFont="1" applyFill="1" applyAlignment="1" applyProtection="1">
      <alignment horizontal="center" vertical="center"/>
      <protection locked="0" hidden="1"/>
    </xf>
    <xf numFmtId="0" fontId="60" fillId="0" borderId="109" xfId="0" applyFont="1" applyBorder="1" applyAlignment="1" applyProtection="1">
      <alignment horizontal="center" vertical="center"/>
      <protection hidden="1"/>
    </xf>
    <xf numFmtId="0" fontId="60" fillId="0" borderId="134" xfId="0" applyFont="1" applyBorder="1" applyAlignment="1" applyProtection="1">
      <alignment horizontal="center" vertical="center"/>
      <protection hidden="1"/>
    </xf>
    <xf numFmtId="0" fontId="60" fillId="4" borderId="64" xfId="0" applyFont="1" applyFill="1" applyBorder="1" applyAlignment="1" applyProtection="1">
      <alignment horizontal="center"/>
      <protection locked="0" hidden="1"/>
    </xf>
    <xf numFmtId="0" fontId="60" fillId="4" borderId="66" xfId="0" applyFont="1" applyFill="1" applyBorder="1" applyAlignment="1" applyProtection="1">
      <alignment horizontal="center"/>
      <protection locked="0" hidden="1"/>
    </xf>
    <xf numFmtId="0" fontId="60" fillId="4" borderId="67" xfId="0" applyFont="1" applyFill="1" applyBorder="1" applyAlignment="1" applyProtection="1">
      <alignment horizontal="center"/>
      <protection locked="0" hidden="1"/>
    </xf>
    <xf numFmtId="0" fontId="60" fillId="4" borderId="68" xfId="0" applyFont="1" applyFill="1" applyBorder="1" applyAlignment="1" applyProtection="1">
      <alignment horizontal="center"/>
      <protection locked="0" hidden="1"/>
    </xf>
    <xf numFmtId="0" fontId="60" fillId="0" borderId="133" xfId="0" applyFont="1" applyBorder="1" applyAlignment="1" applyProtection="1">
      <alignment horizontal="center" vertical="center"/>
      <protection hidden="1"/>
    </xf>
    <xf numFmtId="0" fontId="60" fillId="0" borderId="0" xfId="0" applyFont="1" applyAlignment="1" applyProtection="1">
      <alignment horizontal="left" vertical="center"/>
      <protection hidden="1"/>
    </xf>
    <xf numFmtId="0" fontId="60" fillId="0" borderId="0" xfId="0" applyFont="1" applyBorder="1" applyAlignment="1" applyProtection="1">
      <alignment horizontal="center" vertical="center"/>
      <protection hidden="1"/>
    </xf>
    <xf numFmtId="0" fontId="81" fillId="4" borderId="48" xfId="0" applyFont="1" applyFill="1" applyBorder="1" applyAlignment="1" applyProtection="1">
      <alignment horizontal="center" vertical="center"/>
      <protection locked="0" hidden="1"/>
    </xf>
    <xf numFmtId="0" fontId="81" fillId="4" borderId="49" xfId="0" applyFont="1" applyFill="1" applyBorder="1" applyAlignment="1" applyProtection="1">
      <alignment horizontal="center" vertical="center"/>
      <protection locked="0" hidden="1"/>
    </xf>
    <xf numFmtId="0" fontId="81" fillId="4" borderId="73" xfId="0" applyFont="1" applyFill="1" applyBorder="1" applyAlignment="1" applyProtection="1">
      <alignment horizontal="center" vertical="center"/>
      <protection locked="0" hidden="1"/>
    </xf>
    <xf numFmtId="0" fontId="81" fillId="4" borderId="74" xfId="0" applyFont="1" applyFill="1" applyBorder="1" applyAlignment="1" applyProtection="1">
      <alignment horizontal="center" vertical="center"/>
      <protection locked="0" hidden="1"/>
    </xf>
    <xf numFmtId="180" fontId="86" fillId="4" borderId="49" xfId="0" applyNumberFormat="1" applyFont="1" applyFill="1" applyBorder="1" applyAlignment="1" applyProtection="1">
      <alignment horizontal="center" vertical="center"/>
      <protection locked="0" hidden="1"/>
    </xf>
    <xf numFmtId="180" fontId="86" fillId="4" borderId="74" xfId="0" applyNumberFormat="1" applyFont="1" applyFill="1" applyBorder="1" applyAlignment="1" applyProtection="1">
      <alignment horizontal="center" vertical="center"/>
      <protection locked="0" hidden="1"/>
    </xf>
    <xf numFmtId="177" fontId="81" fillId="4" borderId="49" xfId="3" applyNumberFormat="1" applyFont="1" applyFill="1" applyBorder="1" applyAlignment="1" applyProtection="1">
      <alignment horizontal="center" vertical="center"/>
      <protection locked="0" hidden="1"/>
    </xf>
    <xf numFmtId="177" fontId="81" fillId="4" borderId="74" xfId="3" applyNumberFormat="1" applyFont="1" applyFill="1" applyBorder="1" applyAlignment="1" applyProtection="1">
      <alignment horizontal="center" vertical="center"/>
      <protection locked="0" hidden="1"/>
    </xf>
    <xf numFmtId="38" fontId="81" fillId="6" borderId="49" xfId="3" applyFont="1" applyFill="1" applyBorder="1" applyAlignment="1" applyProtection="1">
      <alignment horizontal="center" vertical="center"/>
      <protection locked="0" hidden="1"/>
    </xf>
    <xf numFmtId="38" fontId="81" fillId="6" borderId="74" xfId="3" applyFont="1" applyFill="1" applyBorder="1" applyAlignment="1" applyProtection="1">
      <alignment horizontal="center" vertical="center"/>
      <protection locked="0" hidden="1"/>
    </xf>
    <xf numFmtId="0" fontId="81" fillId="0" borderId="30" xfId="0" applyFont="1" applyBorder="1" applyAlignment="1" applyProtection="1">
      <alignment horizontal="center" vertical="center" wrapText="1"/>
      <protection hidden="1"/>
    </xf>
    <xf numFmtId="0" fontId="81" fillId="0" borderId="0" xfId="0" applyFont="1" applyBorder="1" applyAlignment="1" applyProtection="1">
      <alignment horizontal="center" vertical="center" wrapText="1"/>
      <protection hidden="1"/>
    </xf>
    <xf numFmtId="0" fontId="81" fillId="0" borderId="67" xfId="0" applyFont="1" applyBorder="1" applyAlignment="1" applyProtection="1">
      <alignment horizontal="center" vertical="center" wrapText="1"/>
      <protection hidden="1"/>
    </xf>
    <xf numFmtId="0" fontId="81" fillId="0" borderId="40" xfId="0" applyFont="1" applyBorder="1" applyAlignment="1" applyProtection="1">
      <alignment horizontal="center" vertical="center" wrapText="1"/>
      <protection hidden="1"/>
    </xf>
    <xf numFmtId="38" fontId="81" fillId="0" borderId="32" xfId="3" applyFont="1" applyBorder="1" applyAlignment="1" applyProtection="1">
      <alignment horizontal="center" vertical="center" wrapText="1"/>
      <protection hidden="1"/>
    </xf>
    <xf numFmtId="38" fontId="81" fillId="0" borderId="0" xfId="3" applyFont="1" applyBorder="1" applyAlignment="1" applyProtection="1">
      <alignment horizontal="center" vertical="center" wrapText="1"/>
      <protection hidden="1"/>
    </xf>
    <xf numFmtId="38" fontId="81" fillId="0" borderId="14" xfId="3" applyFont="1" applyBorder="1" applyAlignment="1" applyProtection="1">
      <alignment horizontal="center" vertical="center" wrapText="1"/>
      <protection hidden="1"/>
    </xf>
    <xf numFmtId="38" fontId="81" fillId="0" borderId="78" xfId="3" applyFont="1" applyBorder="1" applyAlignment="1" applyProtection="1">
      <alignment horizontal="center" vertical="center" wrapText="1"/>
      <protection hidden="1"/>
    </xf>
    <xf numFmtId="38" fontId="81" fillId="0" borderId="40" xfId="3" applyFont="1" applyBorder="1" applyAlignment="1" applyProtection="1">
      <alignment horizontal="center" vertical="center" wrapText="1"/>
      <protection hidden="1"/>
    </xf>
    <xf numFmtId="38" fontId="81" fillId="0" borderId="68" xfId="3" applyFont="1" applyBorder="1" applyAlignment="1" applyProtection="1">
      <alignment horizontal="center" vertical="center" wrapText="1"/>
      <protection hidden="1"/>
    </xf>
    <xf numFmtId="0" fontId="84" fillId="0" borderId="0" xfId="0" applyFont="1" applyBorder="1" applyAlignment="1" applyProtection="1">
      <alignment horizontal="left" vertical="center"/>
      <protection hidden="1"/>
    </xf>
    <xf numFmtId="38" fontId="81" fillId="4" borderId="49" xfId="3" applyFont="1" applyFill="1" applyBorder="1" applyAlignment="1" applyProtection="1">
      <alignment horizontal="center" vertical="center"/>
      <protection locked="0" hidden="1"/>
    </xf>
    <xf numFmtId="38" fontId="81" fillId="4" borderId="54" xfId="3" applyFont="1" applyFill="1" applyBorder="1" applyAlignment="1" applyProtection="1">
      <alignment horizontal="center" vertical="center"/>
      <protection locked="0" hidden="1"/>
    </xf>
    <xf numFmtId="0" fontId="81" fillId="0" borderId="49" xfId="0" applyFont="1" applyBorder="1" applyAlignment="1" applyProtection="1">
      <alignment horizontal="center" vertical="center"/>
      <protection hidden="1"/>
    </xf>
    <xf numFmtId="0" fontId="67" fillId="0" borderId="0" xfId="0" applyFont="1" applyAlignment="1" applyProtection="1">
      <alignment horizontal="left" vertical="center"/>
      <protection hidden="1"/>
    </xf>
    <xf numFmtId="0" fontId="60" fillId="0" borderId="0" xfId="0" applyFont="1" applyAlignment="1" applyProtection="1">
      <alignment horizontal="center" vertical="center"/>
      <protection hidden="1"/>
    </xf>
    <xf numFmtId="0" fontId="60" fillId="4" borderId="40" xfId="0" applyFont="1" applyFill="1" applyBorder="1" applyAlignment="1" applyProtection="1">
      <alignment horizontal="center" vertical="center"/>
      <protection locked="0" hidden="1"/>
    </xf>
    <xf numFmtId="38" fontId="60" fillId="4" borderId="64" xfId="3" applyNumberFormat="1" applyFont="1" applyFill="1" applyBorder="1" applyAlignment="1" applyProtection="1">
      <alignment horizontal="center" vertical="center"/>
      <protection locked="0" hidden="1"/>
    </xf>
    <xf numFmtId="38" fontId="60" fillId="4" borderId="65" xfId="3" applyNumberFormat="1" applyFont="1" applyFill="1" applyBorder="1" applyAlignment="1" applyProtection="1">
      <alignment horizontal="center" vertical="center"/>
      <protection locked="0" hidden="1"/>
    </xf>
    <xf numFmtId="38" fontId="60" fillId="4" borderId="67" xfId="3" applyNumberFormat="1" applyFont="1" applyFill="1" applyBorder="1" applyAlignment="1" applyProtection="1">
      <alignment horizontal="center" vertical="center"/>
      <protection locked="0" hidden="1"/>
    </xf>
    <xf numFmtId="38" fontId="60" fillId="4" borderId="40" xfId="3" applyNumberFormat="1" applyFont="1" applyFill="1" applyBorder="1" applyAlignment="1" applyProtection="1">
      <alignment horizontal="center" vertical="center"/>
      <protection locked="0" hidden="1"/>
    </xf>
    <xf numFmtId="0" fontId="60" fillId="0" borderId="64" xfId="0" applyFont="1" applyBorder="1" applyAlignment="1" applyProtection="1">
      <alignment horizontal="center" vertical="center" wrapText="1"/>
      <protection hidden="1"/>
    </xf>
    <xf numFmtId="0" fontId="60" fillId="0" borderId="66" xfId="0" applyFont="1" applyBorder="1" applyAlignment="1" applyProtection="1">
      <alignment horizontal="center" vertical="center" wrapText="1"/>
      <protection hidden="1"/>
    </xf>
    <xf numFmtId="0" fontId="60" fillId="0" borderId="67" xfId="0" applyFont="1" applyBorder="1" applyAlignment="1" applyProtection="1">
      <alignment horizontal="center" vertical="center" wrapText="1"/>
      <protection hidden="1"/>
    </xf>
    <xf numFmtId="0" fontId="60" fillId="0" borderId="68" xfId="0" applyFont="1" applyBorder="1" applyAlignment="1" applyProtection="1">
      <alignment horizontal="center" vertical="center" wrapText="1"/>
      <protection hidden="1"/>
    </xf>
    <xf numFmtId="176" fontId="71" fillId="4" borderId="64" xfId="0" applyNumberFormat="1" applyFont="1" applyFill="1" applyBorder="1" applyAlignment="1" applyProtection="1">
      <alignment horizontal="center"/>
      <protection locked="0" hidden="1"/>
    </xf>
    <xf numFmtId="176" fontId="71" fillId="4" borderId="65" xfId="0" applyNumberFormat="1" applyFont="1" applyFill="1" applyBorder="1" applyAlignment="1" applyProtection="1">
      <alignment horizontal="center"/>
      <protection locked="0" hidden="1"/>
    </xf>
    <xf numFmtId="176" fontId="71" fillId="4" borderId="66" xfId="0" applyNumberFormat="1" applyFont="1" applyFill="1" applyBorder="1" applyAlignment="1" applyProtection="1">
      <alignment horizontal="center"/>
      <protection locked="0" hidden="1"/>
    </xf>
    <xf numFmtId="176" fontId="71" fillId="4" borderId="67" xfId="0" applyNumberFormat="1" applyFont="1" applyFill="1" applyBorder="1" applyAlignment="1" applyProtection="1">
      <alignment horizontal="center"/>
      <protection locked="0" hidden="1"/>
    </xf>
    <xf numFmtId="176" fontId="71" fillId="4" borderId="40" xfId="0" applyNumberFormat="1" applyFont="1" applyFill="1" applyBorder="1" applyAlignment="1" applyProtection="1">
      <alignment horizontal="center"/>
      <protection locked="0" hidden="1"/>
    </xf>
    <xf numFmtId="176" fontId="71" fillId="4" borderId="68" xfId="0" applyNumberFormat="1" applyFont="1" applyFill="1" applyBorder="1" applyAlignment="1" applyProtection="1">
      <alignment horizontal="center"/>
      <protection locked="0" hidden="1"/>
    </xf>
    <xf numFmtId="0" fontId="71" fillId="4" borderId="64" xfId="0" applyFont="1" applyFill="1" applyBorder="1" applyAlignment="1" applyProtection="1">
      <alignment horizontal="center"/>
      <protection locked="0" hidden="1"/>
    </xf>
    <xf numFmtId="0" fontId="71" fillId="4" borderId="65" xfId="0" applyFont="1" applyFill="1" applyBorder="1" applyAlignment="1" applyProtection="1">
      <alignment horizontal="center"/>
      <protection locked="0" hidden="1"/>
    </xf>
    <xf numFmtId="0" fontId="71" fillId="4" borderId="66" xfId="0" applyFont="1" applyFill="1" applyBorder="1" applyAlignment="1" applyProtection="1">
      <alignment horizontal="center"/>
      <protection locked="0" hidden="1"/>
    </xf>
    <xf numFmtId="0" fontId="71" fillId="4" borderId="67" xfId="0" applyFont="1" applyFill="1" applyBorder="1" applyAlignment="1" applyProtection="1">
      <alignment horizontal="center"/>
      <protection locked="0" hidden="1"/>
    </xf>
    <xf numFmtId="0" fontId="71" fillId="4" borderId="40" xfId="0" applyFont="1" applyFill="1" applyBorder="1" applyAlignment="1" applyProtection="1">
      <alignment horizontal="center"/>
      <protection locked="0" hidden="1"/>
    </xf>
    <xf numFmtId="0" fontId="71" fillId="4" borderId="68" xfId="0" applyFont="1" applyFill="1" applyBorder="1" applyAlignment="1" applyProtection="1">
      <alignment horizontal="center"/>
      <protection locked="0" hidden="1"/>
    </xf>
    <xf numFmtId="0" fontId="60" fillId="0" borderId="64" xfId="0" applyFont="1" applyBorder="1" applyAlignment="1" applyProtection="1">
      <alignment horizontal="center" vertical="center"/>
      <protection hidden="1"/>
    </xf>
    <xf numFmtId="0" fontId="60" fillId="0" borderId="66" xfId="0" applyFont="1" applyBorder="1" applyAlignment="1" applyProtection="1">
      <alignment horizontal="center" vertical="center"/>
      <protection hidden="1"/>
    </xf>
    <xf numFmtId="0" fontId="60" fillId="0" borderId="67" xfId="0" applyFont="1" applyBorder="1" applyAlignment="1" applyProtection="1">
      <alignment horizontal="center" vertical="center"/>
      <protection hidden="1"/>
    </xf>
    <xf numFmtId="0" fontId="60" fillId="0" borderId="68" xfId="0" applyFont="1" applyBorder="1" applyAlignment="1" applyProtection="1">
      <alignment horizontal="center" vertical="center"/>
      <protection hidden="1"/>
    </xf>
    <xf numFmtId="14" fontId="60" fillId="4" borderId="67" xfId="0" applyNumberFormat="1" applyFont="1" applyFill="1" applyBorder="1" applyAlignment="1" applyProtection="1">
      <alignment horizontal="center" vertical="center"/>
      <protection locked="0" hidden="1"/>
    </xf>
    <xf numFmtId="14" fontId="60" fillId="4" borderId="40" xfId="0" applyNumberFormat="1" applyFont="1" applyFill="1" applyBorder="1" applyAlignment="1" applyProtection="1">
      <alignment horizontal="center" vertical="center"/>
      <protection locked="0" hidden="1"/>
    </xf>
    <xf numFmtId="14" fontId="60" fillId="4" borderId="68" xfId="0" applyNumberFormat="1" applyFont="1" applyFill="1" applyBorder="1" applyAlignment="1" applyProtection="1">
      <alignment horizontal="center" vertical="center"/>
      <protection locked="0" hidden="1"/>
    </xf>
    <xf numFmtId="0" fontId="64" fillId="0" borderId="64" xfId="0" applyFont="1" applyBorder="1" applyAlignment="1" applyProtection="1">
      <alignment horizontal="center" vertical="center"/>
      <protection hidden="1"/>
    </xf>
    <xf numFmtId="0" fontId="64" fillId="0" borderId="65" xfId="0" applyFont="1" applyBorder="1" applyAlignment="1" applyProtection="1">
      <alignment horizontal="center" vertical="center"/>
      <protection hidden="1"/>
    </xf>
    <xf numFmtId="0" fontId="64" fillId="0" borderId="66" xfId="0" applyFont="1" applyBorder="1" applyAlignment="1" applyProtection="1">
      <alignment horizontal="center" vertical="center"/>
      <protection hidden="1"/>
    </xf>
    <xf numFmtId="0" fontId="60" fillId="3" borderId="133" xfId="0" applyFont="1" applyFill="1" applyBorder="1" applyAlignment="1" applyProtection="1">
      <alignment horizontal="center" vertical="center"/>
      <protection hidden="1"/>
    </xf>
    <xf numFmtId="0" fontId="60" fillId="3" borderId="134" xfId="0" applyFont="1" applyFill="1" applyBorder="1" applyAlignment="1" applyProtection="1">
      <alignment horizontal="center" vertical="center"/>
      <protection hidden="1"/>
    </xf>
    <xf numFmtId="0" fontId="60" fillId="0" borderId="40" xfId="0" applyFont="1" applyBorder="1" applyAlignment="1" applyProtection="1">
      <alignment horizontal="left" vertical="center"/>
      <protection hidden="1"/>
    </xf>
    <xf numFmtId="0" fontId="60" fillId="6" borderId="109" xfId="0" applyFont="1" applyFill="1" applyBorder="1" applyAlignment="1" applyProtection="1">
      <alignment horizontal="center" vertical="center"/>
      <protection locked="0" hidden="1"/>
    </xf>
    <xf numFmtId="0" fontId="60" fillId="6" borderId="134" xfId="0" applyFont="1" applyFill="1" applyBorder="1" applyAlignment="1" applyProtection="1">
      <alignment horizontal="center" vertical="center"/>
      <protection locked="0" hidden="1"/>
    </xf>
    <xf numFmtId="0" fontId="60" fillId="4" borderId="65" xfId="0" applyFont="1" applyFill="1" applyBorder="1" applyAlignment="1" applyProtection="1">
      <alignment horizontal="center"/>
      <protection locked="0" hidden="1"/>
    </xf>
    <xf numFmtId="0" fontId="60" fillId="4" borderId="40" xfId="0" applyFont="1" applyFill="1" applyBorder="1" applyAlignment="1" applyProtection="1">
      <alignment horizontal="center"/>
      <protection locked="0" hidden="1"/>
    </xf>
    <xf numFmtId="0" fontId="60" fillId="0" borderId="161" xfId="0" applyFont="1" applyBorder="1" applyAlignment="1" applyProtection="1">
      <alignment vertical="center" textRotation="255"/>
      <protection hidden="1"/>
    </xf>
    <xf numFmtId="0" fontId="60" fillId="0" borderId="11" xfId="0" applyFont="1" applyBorder="1" applyAlignment="1" applyProtection="1">
      <alignment vertical="center" textRotation="255"/>
      <protection hidden="1"/>
    </xf>
    <xf numFmtId="176" fontId="60" fillId="4" borderId="109" xfId="0" applyNumberFormat="1" applyFont="1" applyFill="1" applyBorder="1" applyAlignment="1" applyProtection="1">
      <alignment horizontal="center" vertical="center"/>
      <protection locked="0" hidden="1"/>
    </xf>
    <xf numFmtId="176" fontId="60" fillId="4" borderId="133" xfId="0" applyNumberFormat="1" applyFont="1" applyFill="1" applyBorder="1" applyAlignment="1" applyProtection="1">
      <alignment horizontal="center" vertical="center"/>
      <protection locked="0" hidden="1"/>
    </xf>
    <xf numFmtId="176" fontId="60" fillId="4" borderId="134" xfId="0" applyNumberFormat="1" applyFont="1" applyFill="1" applyBorder="1" applyAlignment="1" applyProtection="1">
      <alignment horizontal="center" vertical="center"/>
      <protection locked="0" hidden="1"/>
    </xf>
    <xf numFmtId="0" fontId="60" fillId="0" borderId="64" xfId="0" applyFont="1" applyFill="1" applyBorder="1" applyAlignment="1" applyProtection="1">
      <alignment horizontal="center" vertical="center"/>
      <protection hidden="1"/>
    </xf>
    <xf numFmtId="0" fontId="60" fillId="0" borderId="67" xfId="0" applyFont="1" applyFill="1" applyBorder="1" applyAlignment="1" applyProtection="1">
      <alignment horizontal="center" vertical="center"/>
      <protection hidden="1"/>
    </xf>
    <xf numFmtId="0" fontId="60" fillId="3" borderId="65" xfId="0" applyFont="1" applyFill="1" applyBorder="1" applyAlignment="1" applyProtection="1">
      <alignment horizontal="center" vertical="center"/>
      <protection hidden="1"/>
    </xf>
    <xf numFmtId="0" fontId="60" fillId="3" borderId="66" xfId="0" applyFont="1" applyFill="1" applyBorder="1" applyAlignment="1" applyProtection="1">
      <alignment horizontal="center" vertical="center"/>
      <protection hidden="1"/>
    </xf>
    <xf numFmtId="0" fontId="60" fillId="3" borderId="40" xfId="0" applyFont="1" applyFill="1" applyBorder="1" applyAlignment="1" applyProtection="1">
      <alignment horizontal="center" vertical="center"/>
      <protection hidden="1"/>
    </xf>
    <xf numFmtId="0" fontId="60" fillId="3" borderId="68" xfId="0" applyFont="1" applyFill="1" applyBorder="1" applyAlignment="1" applyProtection="1">
      <alignment horizontal="center" vertical="center"/>
      <protection hidden="1"/>
    </xf>
    <xf numFmtId="0" fontId="81" fillId="0" borderId="146" xfId="0" applyFont="1" applyFill="1" applyBorder="1" applyAlignment="1" applyProtection="1">
      <alignment horizontal="center" vertical="center" wrapText="1"/>
      <protection hidden="1"/>
    </xf>
    <xf numFmtId="0" fontId="81" fillId="0" borderId="11" xfId="0" applyFont="1" applyFill="1" applyBorder="1" applyAlignment="1" applyProtection="1">
      <alignment horizontal="center" vertical="center" wrapText="1"/>
      <protection hidden="1"/>
    </xf>
    <xf numFmtId="38" fontId="60" fillId="0" borderId="146" xfId="0" applyNumberFormat="1" applyFont="1" applyFill="1" applyBorder="1" applyAlignment="1" applyProtection="1">
      <alignment horizontal="center" vertical="center"/>
      <protection hidden="1"/>
    </xf>
    <xf numFmtId="0" fontId="60" fillId="0" borderId="146" xfId="0" applyFont="1" applyFill="1" applyBorder="1" applyAlignment="1" applyProtection="1">
      <alignment horizontal="center" vertical="center"/>
      <protection hidden="1"/>
    </xf>
    <xf numFmtId="0" fontId="60" fillId="0" borderId="11" xfId="0" applyFont="1" applyFill="1" applyBorder="1" applyAlignment="1" applyProtection="1">
      <alignment horizontal="center" vertical="center"/>
      <protection hidden="1"/>
    </xf>
    <xf numFmtId="0" fontId="81" fillId="0" borderId="41" xfId="0" applyFont="1" applyBorder="1" applyAlignment="1" applyProtection="1">
      <alignment horizontal="center" vertical="center"/>
      <protection hidden="1"/>
    </xf>
    <xf numFmtId="0" fontId="81" fillId="0" borderId="42" xfId="0" applyFont="1" applyBorder="1" applyAlignment="1" applyProtection="1">
      <alignment horizontal="center" vertical="center"/>
      <protection hidden="1"/>
    </xf>
    <xf numFmtId="38" fontId="81" fillId="0" borderId="42" xfId="3" applyFont="1" applyBorder="1" applyAlignment="1" applyProtection="1">
      <alignment horizontal="center" vertical="center"/>
      <protection hidden="1"/>
    </xf>
    <xf numFmtId="0" fontId="81" fillId="0" borderId="42" xfId="0" applyFont="1" applyBorder="1" applyAlignment="1" applyProtection="1">
      <alignment horizontal="center" vertical="center" wrapText="1"/>
      <protection hidden="1"/>
    </xf>
    <xf numFmtId="0" fontId="81" fillId="0" borderId="47" xfId="0" applyFont="1" applyBorder="1" applyAlignment="1" applyProtection="1">
      <alignment horizontal="center" vertical="center" wrapText="1"/>
      <protection hidden="1"/>
    </xf>
    <xf numFmtId="38" fontId="81" fillId="4" borderId="74" xfId="3" applyFont="1" applyFill="1" applyBorder="1" applyAlignment="1" applyProtection="1">
      <alignment horizontal="center" vertical="center"/>
      <protection locked="0" hidden="1"/>
    </xf>
    <xf numFmtId="0" fontId="81" fillId="0" borderId="60" xfId="0" applyFont="1" applyFill="1" applyBorder="1" applyAlignment="1" applyProtection="1">
      <alignment horizontal="center" vertical="center" wrapText="1"/>
      <protection hidden="1"/>
    </xf>
    <xf numFmtId="0" fontId="81" fillId="4" borderId="49" xfId="0" applyFont="1" applyFill="1" applyBorder="1" applyAlignment="1" applyProtection="1">
      <alignment horizontal="center" vertical="center" wrapText="1"/>
      <protection locked="0" hidden="1"/>
    </xf>
    <xf numFmtId="0" fontId="81" fillId="4" borderId="50" xfId="0" applyFont="1" applyFill="1" applyBorder="1" applyAlignment="1" applyProtection="1">
      <alignment horizontal="center" vertical="center" wrapText="1"/>
      <protection locked="0" hidden="1"/>
    </xf>
    <xf numFmtId="0" fontId="81" fillId="4" borderId="74" xfId="0" applyFont="1" applyFill="1" applyBorder="1" applyAlignment="1" applyProtection="1">
      <alignment horizontal="center" vertical="center" wrapText="1"/>
      <protection locked="0" hidden="1"/>
    </xf>
    <xf numFmtId="0" fontId="81" fillId="4" borderId="61" xfId="0" applyFont="1" applyFill="1" applyBorder="1" applyAlignment="1" applyProtection="1">
      <alignment horizontal="center" vertical="center" wrapText="1"/>
      <protection locked="0" hidden="1"/>
    </xf>
    <xf numFmtId="0" fontId="81" fillId="0" borderId="53" xfId="0" applyFont="1" applyFill="1" applyBorder="1" applyAlignment="1" applyProtection="1">
      <alignment horizontal="center" vertical="center" wrapText="1"/>
      <protection hidden="1"/>
    </xf>
    <xf numFmtId="0" fontId="81" fillId="0" borderId="75" xfId="0" applyFont="1" applyFill="1" applyBorder="1" applyAlignment="1" applyProtection="1">
      <alignment horizontal="center" vertical="center" wrapText="1"/>
      <protection hidden="1"/>
    </xf>
    <xf numFmtId="38" fontId="81" fillId="0" borderId="49" xfId="0" applyNumberFormat="1" applyFont="1" applyFill="1" applyBorder="1" applyAlignment="1" applyProtection="1">
      <alignment horizontal="center" vertical="center" wrapText="1"/>
      <protection hidden="1"/>
    </xf>
    <xf numFmtId="0" fontId="81" fillId="0" borderId="49" xfId="0" applyFont="1" applyFill="1" applyBorder="1" applyAlignment="1" applyProtection="1">
      <alignment horizontal="center" vertical="center" wrapText="1"/>
      <protection hidden="1"/>
    </xf>
    <xf numFmtId="0" fontId="81" fillId="0" borderId="54" xfId="0" applyFont="1" applyFill="1" applyBorder="1" applyAlignment="1" applyProtection="1">
      <alignment horizontal="center" vertical="center" wrapText="1"/>
      <protection hidden="1"/>
    </xf>
    <xf numFmtId="0" fontId="81" fillId="0" borderId="74" xfId="0" applyFont="1" applyFill="1" applyBorder="1" applyAlignment="1" applyProtection="1">
      <alignment horizontal="center" vertical="center" wrapText="1"/>
      <protection hidden="1"/>
    </xf>
    <xf numFmtId="0" fontId="81" fillId="0" borderId="76" xfId="0" applyFont="1" applyFill="1" applyBorder="1" applyAlignment="1" applyProtection="1">
      <alignment horizontal="center" vertical="center" wrapText="1"/>
      <protection hidden="1"/>
    </xf>
    <xf numFmtId="0" fontId="81" fillId="0" borderId="177" xfId="0" applyFont="1" applyFill="1" applyBorder="1" applyAlignment="1" applyProtection="1">
      <alignment horizontal="center" vertical="center" wrapText="1"/>
      <protection hidden="1"/>
    </xf>
    <xf numFmtId="0" fontId="81" fillId="0" borderId="42" xfId="0" applyFont="1" applyFill="1" applyBorder="1" applyAlignment="1" applyProtection="1">
      <alignment horizontal="center" vertical="center" wrapText="1"/>
      <protection hidden="1"/>
    </xf>
    <xf numFmtId="0" fontId="84" fillId="0" borderId="41" xfId="0" applyFont="1" applyFill="1" applyBorder="1" applyAlignment="1" applyProtection="1">
      <alignment horizontal="center" vertical="center"/>
      <protection hidden="1"/>
    </xf>
    <xf numFmtId="0" fontId="84" fillId="0" borderId="42" xfId="0" applyFont="1" applyFill="1" applyBorder="1" applyAlignment="1" applyProtection="1">
      <alignment horizontal="center" vertical="center"/>
      <protection hidden="1"/>
    </xf>
    <xf numFmtId="0" fontId="84" fillId="0" borderId="48" xfId="0" applyFont="1" applyFill="1" applyBorder="1" applyAlignment="1" applyProtection="1">
      <alignment horizontal="center" vertical="center"/>
      <protection hidden="1"/>
    </xf>
    <xf numFmtId="0" fontId="84" fillId="0" borderId="49" xfId="0" applyFont="1" applyFill="1" applyBorder="1" applyAlignment="1" applyProtection="1">
      <alignment horizontal="center" vertical="center"/>
      <protection hidden="1"/>
    </xf>
    <xf numFmtId="0" fontId="84" fillId="0" borderId="42" xfId="0" applyFont="1" applyFill="1" applyBorder="1" applyAlignment="1" applyProtection="1">
      <alignment horizontal="center" vertical="center" wrapText="1"/>
      <protection hidden="1"/>
    </xf>
    <xf numFmtId="38" fontId="84" fillId="0" borderId="42" xfId="3" applyFont="1" applyFill="1" applyBorder="1" applyAlignment="1" applyProtection="1">
      <alignment horizontal="center" vertical="center" wrapText="1"/>
      <protection hidden="1"/>
    </xf>
    <xf numFmtId="38" fontId="84" fillId="0" borderId="42" xfId="3" applyFont="1" applyFill="1" applyBorder="1" applyAlignment="1" applyProtection="1">
      <alignment horizontal="center" vertical="center"/>
      <protection hidden="1"/>
    </xf>
    <xf numFmtId="38" fontId="84" fillId="0" borderId="49" xfId="3" applyFont="1" applyFill="1" applyBorder="1" applyAlignment="1" applyProtection="1">
      <alignment horizontal="center" vertical="center"/>
      <protection hidden="1"/>
    </xf>
    <xf numFmtId="0" fontId="84" fillId="0" borderId="49" xfId="0" applyFont="1" applyFill="1" applyBorder="1" applyAlignment="1" applyProtection="1">
      <alignment horizontal="center" vertical="center" wrapText="1"/>
      <protection hidden="1"/>
    </xf>
    <xf numFmtId="0" fontId="84" fillId="0" borderId="47" xfId="0" applyFont="1" applyFill="1" applyBorder="1" applyAlignment="1" applyProtection="1">
      <alignment horizontal="center" vertical="center" wrapText="1"/>
      <protection hidden="1"/>
    </xf>
    <xf numFmtId="0" fontId="84" fillId="0" borderId="54" xfId="0" applyFont="1" applyFill="1" applyBorder="1" applyAlignment="1" applyProtection="1">
      <alignment horizontal="center" vertical="center" wrapText="1"/>
      <protection hidden="1"/>
    </xf>
    <xf numFmtId="177" fontId="86" fillId="4" borderId="49" xfId="3" applyNumberFormat="1" applyFont="1" applyFill="1" applyBorder="1" applyAlignment="1" applyProtection="1">
      <alignment horizontal="center" vertical="center"/>
      <protection locked="0" hidden="1"/>
    </xf>
    <xf numFmtId="181" fontId="81" fillId="4" borderId="49" xfId="3" applyNumberFormat="1" applyFont="1" applyFill="1" applyBorder="1" applyAlignment="1" applyProtection="1">
      <alignment horizontal="center" vertical="center"/>
      <protection locked="0" hidden="1"/>
    </xf>
    <xf numFmtId="38" fontId="81" fillId="4" borderId="55" xfId="3" applyFont="1" applyFill="1" applyBorder="1" applyAlignment="1" applyProtection="1">
      <alignment horizontal="center" vertical="center" wrapText="1"/>
      <protection locked="0" hidden="1"/>
    </xf>
    <xf numFmtId="38" fontId="81" fillId="4" borderId="13" xfId="3" applyFont="1" applyFill="1" applyBorder="1" applyAlignment="1" applyProtection="1">
      <alignment horizontal="center" vertical="center" wrapText="1"/>
      <protection locked="0" hidden="1"/>
    </xf>
    <xf numFmtId="38" fontId="81" fillId="4" borderId="57" xfId="3" applyFont="1" applyFill="1" applyBorder="1" applyAlignment="1" applyProtection="1">
      <alignment horizontal="center" vertical="center" wrapText="1"/>
      <protection locked="0" hidden="1"/>
    </xf>
    <xf numFmtId="38" fontId="81" fillId="4" borderId="5" xfId="3" applyFont="1" applyFill="1" applyBorder="1" applyAlignment="1" applyProtection="1">
      <alignment horizontal="center" vertical="center" wrapText="1"/>
      <protection locked="0" hidden="1"/>
    </xf>
    <xf numFmtId="0" fontId="81" fillId="0" borderId="69" xfId="0" applyFont="1" applyFill="1" applyBorder="1" applyAlignment="1" applyProtection="1">
      <alignment horizontal="center" vertical="center" wrapText="1"/>
      <protection hidden="1"/>
    </xf>
    <xf numFmtId="0" fontId="81" fillId="0" borderId="6" xfId="0" applyFont="1" applyFill="1" applyBorder="1" applyAlignment="1" applyProtection="1">
      <alignment horizontal="center" vertical="center" wrapText="1"/>
      <protection hidden="1"/>
    </xf>
    <xf numFmtId="38" fontId="81" fillId="4" borderId="49" xfId="3" applyFont="1" applyFill="1" applyBorder="1" applyAlignment="1" applyProtection="1">
      <alignment horizontal="center" vertical="center" wrapText="1"/>
      <protection locked="0" hidden="1"/>
    </xf>
    <xf numFmtId="38" fontId="81" fillId="4" borderId="54" xfId="3" applyFont="1" applyFill="1" applyBorder="1" applyAlignment="1" applyProtection="1">
      <alignment horizontal="center" vertical="center" wrapText="1"/>
      <protection locked="0" hidden="1"/>
    </xf>
    <xf numFmtId="38" fontId="81" fillId="0" borderId="175" xfId="3" applyFont="1" applyBorder="1" applyAlignment="1" applyProtection="1">
      <alignment horizontal="center" vertical="center"/>
      <protection hidden="1"/>
    </xf>
    <xf numFmtId="38" fontId="81" fillId="0" borderId="176" xfId="3" applyFont="1" applyBorder="1" applyAlignment="1" applyProtection="1">
      <alignment horizontal="center" vertical="center"/>
      <protection hidden="1"/>
    </xf>
    <xf numFmtId="38" fontId="81" fillId="4" borderId="74" xfId="3" applyFont="1" applyFill="1" applyBorder="1" applyAlignment="1" applyProtection="1">
      <alignment horizontal="center" vertical="center" wrapText="1"/>
      <protection locked="0" hidden="1"/>
    </xf>
    <xf numFmtId="38" fontId="81" fillId="4" borderId="76" xfId="3" applyFont="1" applyFill="1" applyBorder="1" applyAlignment="1" applyProtection="1">
      <alignment horizontal="center" vertical="center" wrapText="1"/>
      <protection locked="0" hidden="1"/>
    </xf>
    <xf numFmtId="0" fontId="81" fillId="0" borderId="64" xfId="0" applyFont="1" applyBorder="1" applyAlignment="1" applyProtection="1">
      <alignment horizontal="center" vertical="center" wrapText="1"/>
      <protection hidden="1"/>
    </xf>
    <xf numFmtId="0" fontId="81" fillId="0" borderId="65" xfId="0" applyFont="1" applyBorder="1" applyAlignment="1" applyProtection="1">
      <alignment horizontal="center" vertical="center" wrapText="1"/>
      <protection hidden="1"/>
    </xf>
    <xf numFmtId="38" fontId="81" fillId="0" borderId="72" xfId="3" applyFont="1" applyBorder="1" applyAlignment="1" applyProtection="1">
      <alignment horizontal="center" vertical="center" wrapText="1"/>
      <protection hidden="1"/>
    </xf>
    <xf numFmtId="38" fontId="81" fillId="0" borderId="65" xfId="3" applyFont="1" applyBorder="1" applyAlignment="1" applyProtection="1">
      <alignment horizontal="center" vertical="center" wrapText="1"/>
      <protection hidden="1"/>
    </xf>
    <xf numFmtId="38" fontId="81" fillId="0" borderId="66" xfId="3" applyFont="1" applyBorder="1" applyAlignment="1" applyProtection="1">
      <alignment horizontal="center" vertical="center" wrapText="1"/>
      <protection hidden="1"/>
    </xf>
    <xf numFmtId="0" fontId="81" fillId="0" borderId="48" xfId="0" applyFont="1" applyBorder="1" applyAlignment="1" applyProtection="1">
      <alignment horizontal="center" vertical="center"/>
      <protection hidden="1"/>
    </xf>
    <xf numFmtId="38" fontId="81" fillId="0" borderId="49" xfId="3" applyFont="1" applyBorder="1" applyAlignment="1" applyProtection="1">
      <alignment horizontal="center" vertical="center"/>
      <protection hidden="1"/>
    </xf>
    <xf numFmtId="38" fontId="81" fillId="0" borderId="54" xfId="3" applyFont="1" applyBorder="1" applyAlignment="1" applyProtection="1">
      <alignment horizontal="center" vertical="center"/>
      <protection hidden="1"/>
    </xf>
    <xf numFmtId="0" fontId="81" fillId="0" borderId="48" xfId="0" applyFont="1" applyBorder="1" applyAlignment="1" applyProtection="1">
      <alignment horizontal="center" vertical="center" textRotation="255"/>
      <protection hidden="1"/>
    </xf>
    <xf numFmtId="0" fontId="84" fillId="0" borderId="49" xfId="0" applyFont="1" applyBorder="1" applyAlignment="1" applyProtection="1">
      <alignment horizontal="center" vertical="center"/>
      <protection hidden="1"/>
    </xf>
    <xf numFmtId="0" fontId="84" fillId="4" borderId="49" xfId="0" applyFont="1" applyFill="1" applyBorder="1" applyAlignment="1" applyProtection="1">
      <alignment horizontal="center" vertical="center"/>
      <protection locked="0" hidden="1"/>
    </xf>
    <xf numFmtId="0" fontId="60" fillId="0" borderId="41" xfId="0" applyFont="1" applyBorder="1" applyAlignment="1" applyProtection="1">
      <alignment horizontal="center" vertical="center"/>
      <protection hidden="1"/>
    </xf>
    <xf numFmtId="0" fontId="60" fillId="0" borderId="42" xfId="0" applyFont="1" applyBorder="1" applyAlignment="1" applyProtection="1">
      <alignment horizontal="center" vertical="center"/>
      <protection hidden="1"/>
    </xf>
    <xf numFmtId="0" fontId="60" fillId="0" borderId="48" xfId="0" applyFont="1" applyBorder="1" applyAlignment="1" applyProtection="1">
      <alignment horizontal="center" vertical="center"/>
      <protection hidden="1"/>
    </xf>
    <xf numFmtId="0" fontId="60" fillId="0" borderId="49" xfId="0" applyFont="1" applyBorder="1" applyAlignment="1" applyProtection="1">
      <alignment horizontal="center" vertical="center"/>
      <protection hidden="1"/>
    </xf>
    <xf numFmtId="0" fontId="60" fillId="0" borderId="73" xfId="0" applyFont="1" applyBorder="1" applyAlignment="1" applyProtection="1">
      <alignment horizontal="center" vertical="center"/>
      <protection hidden="1"/>
    </xf>
    <xf numFmtId="0" fontId="60" fillId="0" borderId="74" xfId="0" applyFont="1" applyBorder="1" applyAlignment="1" applyProtection="1">
      <alignment horizontal="center" vertical="center"/>
      <protection hidden="1"/>
    </xf>
    <xf numFmtId="0" fontId="60" fillId="4" borderId="49" xfId="0" applyFont="1" applyFill="1" applyBorder="1" applyAlignment="1" applyProtection="1">
      <alignment horizontal="center" vertical="center"/>
      <protection locked="0" hidden="1"/>
    </xf>
    <xf numFmtId="0" fontId="60" fillId="4" borderId="74" xfId="0" applyFont="1" applyFill="1" applyBorder="1" applyAlignment="1" applyProtection="1">
      <alignment horizontal="center" vertical="center"/>
      <protection locked="0" hidden="1"/>
    </xf>
    <xf numFmtId="0" fontId="82" fillId="0" borderId="48" xfId="0" applyFont="1" applyBorder="1" applyAlignment="1" applyProtection="1">
      <alignment horizontal="center" vertical="center" textRotation="255"/>
      <protection hidden="1"/>
    </xf>
    <xf numFmtId="0" fontId="82" fillId="0" borderId="73" xfId="0" applyFont="1" applyBorder="1" applyAlignment="1" applyProtection="1">
      <alignment horizontal="center" vertical="center" textRotation="255"/>
      <protection hidden="1"/>
    </xf>
    <xf numFmtId="0" fontId="83" fillId="0" borderId="49" xfId="0" applyFont="1" applyBorder="1" applyAlignment="1" applyProtection="1">
      <alignment horizontal="center" vertical="center"/>
      <protection hidden="1"/>
    </xf>
    <xf numFmtId="0" fontId="85" fillId="0" borderId="49" xfId="0" applyFont="1" applyBorder="1" applyAlignment="1" applyProtection="1">
      <alignment horizontal="left" vertical="center" wrapText="1"/>
      <protection hidden="1"/>
    </xf>
    <xf numFmtId="0" fontId="85" fillId="0" borderId="74" xfId="0" applyFont="1" applyBorder="1" applyAlignment="1" applyProtection="1">
      <alignment horizontal="left" vertical="center" wrapText="1"/>
      <protection hidden="1"/>
    </xf>
    <xf numFmtId="0" fontId="83" fillId="0" borderId="48" xfId="0" applyFont="1" applyBorder="1" applyAlignment="1" applyProtection="1">
      <alignment horizontal="center" vertical="center"/>
      <protection hidden="1"/>
    </xf>
    <xf numFmtId="0" fontId="75" fillId="0" borderId="49" xfId="0" applyFont="1" applyBorder="1" applyAlignment="1" applyProtection="1">
      <alignment horizontal="center" vertical="center"/>
      <protection hidden="1"/>
    </xf>
    <xf numFmtId="0" fontId="78" fillId="0" borderId="49" xfId="0" applyFont="1" applyBorder="1" applyAlignment="1" applyProtection="1">
      <alignment horizontal="center" vertical="center"/>
      <protection hidden="1"/>
    </xf>
    <xf numFmtId="0" fontId="68" fillId="0" borderId="0" xfId="0" applyFont="1" applyAlignment="1" applyProtection="1">
      <alignment horizontal="left" vertical="center"/>
      <protection hidden="1"/>
    </xf>
    <xf numFmtId="0" fontId="60" fillId="0" borderId="0" xfId="0" applyFont="1" applyBorder="1" applyAlignment="1" applyProtection="1">
      <alignment horizontal="left" vertical="center"/>
      <protection hidden="1"/>
    </xf>
    <xf numFmtId="0" fontId="60" fillId="4" borderId="174" xfId="0" applyFont="1" applyFill="1" applyBorder="1" applyAlignment="1" applyProtection="1">
      <alignment horizontal="center" vertical="center"/>
      <protection locked="0" hidden="1"/>
    </xf>
    <xf numFmtId="0" fontId="81" fillId="0" borderId="0" xfId="0" applyFont="1" applyBorder="1" applyAlignment="1" applyProtection="1">
      <alignment horizontal="left" vertical="center"/>
      <protection hidden="1"/>
    </xf>
    <xf numFmtId="0" fontId="81" fillId="4" borderId="174" xfId="0" applyFont="1" applyFill="1" applyBorder="1" applyAlignment="1" applyProtection="1">
      <alignment horizontal="center" vertical="center"/>
      <protection locked="0" hidden="1"/>
    </xf>
    <xf numFmtId="38" fontId="81" fillId="4" borderId="174" xfId="3" applyFont="1" applyFill="1" applyBorder="1" applyAlignment="1" applyProtection="1">
      <alignment horizontal="center" vertical="center"/>
      <protection locked="0" hidden="1"/>
    </xf>
    <xf numFmtId="0" fontId="81" fillId="4" borderId="174" xfId="0" applyFont="1" applyFill="1" applyBorder="1" applyAlignment="1" applyProtection="1">
      <alignment horizontal="center" vertical="center" wrapText="1"/>
      <protection locked="0" hidden="1"/>
    </xf>
    <xf numFmtId="0" fontId="68" fillId="0" borderId="146" xfId="0" applyFont="1" applyBorder="1" applyAlignment="1" applyProtection="1">
      <alignment horizontal="center" vertical="center"/>
      <protection hidden="1"/>
    </xf>
    <xf numFmtId="0" fontId="68" fillId="0" borderId="11" xfId="0" applyFont="1" applyBorder="1" applyAlignment="1" applyProtection="1">
      <alignment horizontal="center" vertical="center"/>
      <protection hidden="1"/>
    </xf>
    <xf numFmtId="0" fontId="81" fillId="0" borderId="0" xfId="0" applyFont="1" applyBorder="1" applyAlignment="1" applyProtection="1">
      <alignment horizontal="center" vertical="center"/>
      <protection hidden="1"/>
    </xf>
    <xf numFmtId="0" fontId="81" fillId="0" borderId="47" xfId="0" applyFont="1" applyBorder="1" applyAlignment="1" applyProtection="1">
      <alignment horizontal="center" vertical="center"/>
      <protection hidden="1"/>
    </xf>
    <xf numFmtId="0" fontId="82" fillId="0" borderId="49" xfId="0" applyFont="1" applyBorder="1" applyAlignment="1" applyProtection="1">
      <alignment horizontal="center" vertical="center" textRotation="255" wrapText="1"/>
      <protection hidden="1"/>
    </xf>
    <xf numFmtId="177" fontId="86" fillId="4" borderId="74" xfId="3" applyNumberFormat="1" applyFont="1" applyFill="1" applyBorder="1" applyAlignment="1" applyProtection="1">
      <alignment horizontal="center" vertical="center"/>
      <protection locked="0" hidden="1"/>
    </xf>
    <xf numFmtId="38" fontId="81" fillId="0" borderId="74" xfId="3" applyFont="1" applyBorder="1" applyAlignment="1" applyProtection="1">
      <alignment horizontal="center" vertical="center"/>
      <protection hidden="1"/>
    </xf>
    <xf numFmtId="38" fontId="81" fillId="0" borderId="76" xfId="3" applyFont="1" applyBorder="1" applyAlignment="1" applyProtection="1">
      <alignment horizontal="center" vertical="center"/>
      <protection hidden="1"/>
    </xf>
    <xf numFmtId="0" fontId="84" fillId="0" borderId="48" xfId="0" applyFont="1" applyBorder="1" applyAlignment="1" applyProtection="1">
      <alignment horizontal="center" vertical="center"/>
      <protection hidden="1"/>
    </xf>
    <xf numFmtId="0" fontId="84" fillId="0" borderId="73" xfId="0" applyFont="1" applyBorder="1" applyAlignment="1" applyProtection="1">
      <alignment horizontal="center" vertical="center"/>
      <protection hidden="1"/>
    </xf>
    <xf numFmtId="0" fontId="84" fillId="0" borderId="74" xfId="0" applyFont="1" applyBorder="1" applyAlignment="1" applyProtection="1">
      <alignment horizontal="center" vertical="center"/>
      <protection hidden="1"/>
    </xf>
    <xf numFmtId="0" fontId="84" fillId="6" borderId="49" xfId="0" applyFont="1" applyFill="1" applyBorder="1" applyAlignment="1" applyProtection="1">
      <alignment horizontal="center" vertical="center"/>
      <protection locked="0" hidden="1"/>
    </xf>
    <xf numFmtId="38" fontId="81" fillId="0" borderId="47" xfId="3" applyFont="1" applyBorder="1" applyAlignment="1" applyProtection="1">
      <alignment horizontal="center" vertical="center"/>
      <protection hidden="1"/>
    </xf>
    <xf numFmtId="0" fontId="81" fillId="4" borderId="0" xfId="0" applyFont="1" applyFill="1" applyBorder="1" applyAlignment="1" applyProtection="1">
      <alignment horizontal="center" vertical="center"/>
      <protection locked="0" hidden="1"/>
    </xf>
    <xf numFmtId="0" fontId="60" fillId="6" borderId="49" xfId="0" applyFont="1" applyFill="1" applyBorder="1" applyAlignment="1" applyProtection="1">
      <alignment horizontal="center" vertical="center"/>
      <protection locked="0" hidden="1"/>
    </xf>
    <xf numFmtId="0" fontId="60" fillId="6" borderId="50" xfId="0" applyFont="1" applyFill="1" applyBorder="1" applyAlignment="1" applyProtection="1">
      <alignment horizontal="center" vertical="center"/>
      <protection locked="0" hidden="1"/>
    </xf>
    <xf numFmtId="14" fontId="60" fillId="4" borderId="60" xfId="0" applyNumberFormat="1" applyFont="1" applyFill="1" applyBorder="1" applyAlignment="1" applyProtection="1">
      <alignment horizontal="center" vertical="center"/>
      <protection locked="0" hidden="1"/>
    </xf>
    <xf numFmtId="0" fontId="60" fillId="4" borderId="60" xfId="0" applyFont="1" applyFill="1" applyBorder="1" applyAlignment="1" applyProtection="1">
      <alignment horizontal="center" vertical="center"/>
      <protection locked="0" hidden="1"/>
    </xf>
    <xf numFmtId="0" fontId="60" fillId="4" borderId="178" xfId="0" applyFont="1" applyFill="1" applyBorder="1" applyAlignment="1" applyProtection="1">
      <alignment horizontal="center" vertical="center"/>
      <protection locked="0" hidden="1"/>
    </xf>
    <xf numFmtId="0" fontId="60" fillId="4" borderId="179" xfId="0" applyFont="1" applyFill="1" applyBorder="1" applyAlignment="1" applyProtection="1">
      <alignment horizontal="center" vertical="center"/>
      <protection locked="0" hidden="1"/>
    </xf>
    <xf numFmtId="0" fontId="60" fillId="4" borderId="55" xfId="0" applyFont="1" applyFill="1" applyBorder="1" applyAlignment="1" applyProtection="1">
      <alignment horizontal="center" vertical="center"/>
      <protection locked="0" hidden="1"/>
    </xf>
    <xf numFmtId="38" fontId="81" fillId="0" borderId="182" xfId="3" applyFont="1" applyBorder="1" applyAlignment="1" applyProtection="1">
      <alignment horizontal="center" vertical="center"/>
      <protection hidden="1"/>
    </xf>
    <xf numFmtId="38" fontId="81" fillId="0" borderId="183" xfId="3" applyFont="1" applyBorder="1" applyAlignment="1" applyProtection="1">
      <alignment horizontal="center" vertical="center"/>
      <protection hidden="1"/>
    </xf>
    <xf numFmtId="176" fontId="81" fillId="4" borderId="183" xfId="0" applyNumberFormat="1" applyFont="1" applyFill="1" applyBorder="1" applyAlignment="1" applyProtection="1">
      <alignment horizontal="center" vertical="center" wrapText="1"/>
      <protection locked="0" hidden="1"/>
    </xf>
    <xf numFmtId="176" fontId="81" fillId="4" borderId="184" xfId="0" applyNumberFormat="1" applyFont="1" applyFill="1" applyBorder="1" applyAlignment="1" applyProtection="1">
      <alignment horizontal="center" vertical="center" wrapText="1"/>
      <protection locked="0" hidden="1"/>
    </xf>
    <xf numFmtId="0" fontId="60" fillId="6" borderId="74" xfId="0" applyFont="1" applyFill="1" applyBorder="1" applyAlignment="1" applyProtection="1">
      <alignment horizontal="center" vertical="center"/>
      <protection locked="0" hidden="1"/>
    </xf>
    <xf numFmtId="0" fontId="60" fillId="6" borderId="61" xfId="0" applyFont="1" applyFill="1" applyBorder="1" applyAlignment="1" applyProtection="1">
      <alignment horizontal="center" vertical="center"/>
      <protection locked="0" hidden="1"/>
    </xf>
    <xf numFmtId="0" fontId="60" fillId="4" borderId="106" xfId="0" applyFont="1" applyFill="1" applyBorder="1" applyAlignment="1" applyProtection="1">
      <alignment horizontal="center" vertical="center"/>
      <protection locked="0" hidden="1"/>
    </xf>
    <xf numFmtId="0" fontId="60" fillId="4" borderId="185" xfId="0" applyFont="1" applyFill="1" applyBorder="1" applyAlignment="1" applyProtection="1">
      <alignment horizontal="center" vertical="center"/>
      <protection locked="0" hidden="1"/>
    </xf>
    <xf numFmtId="0" fontId="60" fillId="4" borderId="131" xfId="0" applyFont="1" applyFill="1" applyBorder="1" applyAlignment="1" applyProtection="1">
      <alignment horizontal="center" vertical="center"/>
      <protection locked="0" hidden="1"/>
    </xf>
    <xf numFmtId="0" fontId="60" fillId="4" borderId="32" xfId="0" applyFont="1" applyFill="1" applyBorder="1" applyAlignment="1" applyProtection="1">
      <alignment horizontal="center" vertical="center"/>
      <protection locked="0" hidden="1"/>
    </xf>
    <xf numFmtId="0" fontId="85" fillId="0" borderId="110" xfId="0" applyFont="1" applyBorder="1" applyAlignment="1" applyProtection="1">
      <alignment horizontal="center" vertical="center" wrapText="1"/>
      <protection hidden="1"/>
    </xf>
    <xf numFmtId="0" fontId="85" fillId="0" borderId="111" xfId="0" applyFont="1" applyBorder="1" applyAlignment="1" applyProtection="1">
      <alignment horizontal="center" vertical="center" wrapText="1"/>
      <protection hidden="1"/>
    </xf>
    <xf numFmtId="0" fontId="85" fillId="0" borderId="186" xfId="0" applyFont="1" applyBorder="1" applyAlignment="1" applyProtection="1">
      <alignment horizontal="center" vertical="center" wrapText="1"/>
      <protection hidden="1"/>
    </xf>
    <xf numFmtId="0" fontId="85" fillId="0" borderId="187" xfId="0" applyFont="1" applyBorder="1" applyAlignment="1" applyProtection="1">
      <alignment horizontal="center" vertical="center" wrapText="1"/>
      <protection hidden="1"/>
    </xf>
    <xf numFmtId="0" fontId="81" fillId="0" borderId="111" xfId="0" applyFont="1" applyBorder="1" applyAlignment="1" applyProtection="1">
      <alignment horizontal="center" vertical="center" wrapText="1"/>
      <protection hidden="1"/>
    </xf>
    <xf numFmtId="0" fontId="81" fillId="0" borderId="112" xfId="0" applyFont="1" applyBorder="1" applyAlignment="1" applyProtection="1">
      <alignment horizontal="center" vertical="center" wrapText="1"/>
      <protection hidden="1"/>
    </xf>
    <xf numFmtId="0" fontId="81" fillId="0" borderId="187" xfId="0" applyFont="1" applyBorder="1" applyAlignment="1" applyProtection="1">
      <alignment horizontal="center" vertical="center" wrapText="1"/>
      <protection hidden="1"/>
    </xf>
    <xf numFmtId="0" fontId="81" fillId="0" borderId="188" xfId="0" applyFont="1" applyBorder="1" applyAlignment="1" applyProtection="1">
      <alignment horizontal="center" vertical="center" wrapText="1"/>
      <protection hidden="1"/>
    </xf>
    <xf numFmtId="0" fontId="83" fillId="0" borderId="74" xfId="0" applyFont="1" applyBorder="1" applyAlignment="1" applyProtection="1">
      <alignment horizontal="center" vertical="center"/>
      <protection hidden="1"/>
    </xf>
    <xf numFmtId="0" fontId="60" fillId="0" borderId="130" xfId="0" applyFont="1" applyBorder="1" applyAlignment="1" applyProtection="1">
      <alignment horizontal="center" vertical="center"/>
      <protection hidden="1"/>
    </xf>
    <xf numFmtId="0" fontId="60" fillId="0" borderId="131" xfId="0" applyFont="1" applyBorder="1" applyAlignment="1" applyProtection="1">
      <alignment horizontal="center" vertical="center"/>
      <protection hidden="1"/>
    </xf>
    <xf numFmtId="0" fontId="60" fillId="0" borderId="132" xfId="0" applyFont="1" applyBorder="1" applyAlignment="1" applyProtection="1">
      <alignment horizontal="center" vertical="center"/>
      <protection hidden="1"/>
    </xf>
    <xf numFmtId="0" fontId="64" fillId="0" borderId="130" xfId="0" applyFont="1" applyBorder="1" applyAlignment="1" applyProtection="1">
      <alignment horizontal="center" vertical="center"/>
      <protection hidden="1"/>
    </xf>
    <xf numFmtId="0" fontId="64" fillId="0" borderId="131" xfId="0" applyFont="1" applyBorder="1" applyAlignment="1" applyProtection="1">
      <alignment horizontal="center" vertical="center"/>
      <protection hidden="1"/>
    </xf>
    <xf numFmtId="0" fontId="64" fillId="0" borderId="132" xfId="0" applyFont="1" applyBorder="1" applyAlignment="1" applyProtection="1">
      <alignment horizontal="center" vertical="center"/>
      <protection hidden="1"/>
    </xf>
    <xf numFmtId="0" fontId="74" fillId="0" borderId="147" xfId="0" applyFont="1" applyBorder="1" applyAlignment="1" applyProtection="1">
      <alignment horizontal="center" vertical="center"/>
      <protection hidden="1"/>
    </xf>
    <xf numFmtId="0" fontId="74" fillId="0" borderId="148" xfId="0" applyFont="1" applyBorder="1" applyAlignment="1" applyProtection="1">
      <alignment horizontal="center" vertical="center"/>
      <protection hidden="1"/>
    </xf>
    <xf numFmtId="0" fontId="74" fillId="0" borderId="149" xfId="0" applyFont="1" applyBorder="1" applyAlignment="1" applyProtection="1">
      <alignment horizontal="center" vertical="center"/>
      <protection hidden="1"/>
    </xf>
    <xf numFmtId="0" fontId="74" fillId="0" borderId="150" xfId="0" applyFont="1" applyBorder="1" applyAlignment="1" applyProtection="1">
      <alignment horizontal="center" vertical="center"/>
      <protection hidden="1"/>
    </xf>
    <xf numFmtId="0" fontId="74" fillId="0" borderId="151" xfId="0" applyFont="1" applyBorder="1" applyAlignment="1" applyProtection="1">
      <alignment horizontal="center" vertical="center"/>
      <protection hidden="1"/>
    </xf>
    <xf numFmtId="0" fontId="74" fillId="0" borderId="152" xfId="0" applyFont="1" applyBorder="1" applyAlignment="1" applyProtection="1">
      <alignment horizontal="center" vertical="center"/>
      <protection hidden="1"/>
    </xf>
    <xf numFmtId="0" fontId="60" fillId="3" borderId="65" xfId="0" applyFont="1" applyFill="1" applyBorder="1" applyAlignment="1" applyProtection="1">
      <alignment horizontal="center" vertical="center" wrapText="1"/>
      <protection hidden="1"/>
    </xf>
    <xf numFmtId="0" fontId="60" fillId="3" borderId="66" xfId="0" applyFont="1" applyFill="1" applyBorder="1" applyAlignment="1" applyProtection="1">
      <alignment horizontal="center" vertical="center" wrapText="1"/>
      <protection hidden="1"/>
    </xf>
    <xf numFmtId="0" fontId="60" fillId="3" borderId="40" xfId="0" applyFont="1" applyFill="1" applyBorder="1" applyAlignment="1" applyProtection="1">
      <alignment horizontal="center" vertical="center" wrapText="1"/>
      <protection hidden="1"/>
    </xf>
    <xf numFmtId="0" fontId="60" fillId="3" borderId="68" xfId="0" applyFont="1" applyFill="1" applyBorder="1" applyAlignment="1" applyProtection="1">
      <alignment horizontal="center" vertical="center" wrapText="1"/>
      <protection hidden="1"/>
    </xf>
    <xf numFmtId="38" fontId="78" fillId="3" borderId="70" xfId="0" applyNumberFormat="1" applyFont="1" applyFill="1" applyBorder="1" applyAlignment="1" applyProtection="1">
      <alignment horizontal="center" vertical="center"/>
      <protection hidden="1"/>
    </xf>
    <xf numFmtId="0" fontId="78" fillId="3" borderId="70" xfId="0" applyFont="1" applyFill="1" applyBorder="1" applyAlignment="1" applyProtection="1">
      <alignment horizontal="center" vertical="center"/>
      <protection hidden="1"/>
    </xf>
    <xf numFmtId="0" fontId="78" fillId="3" borderId="109" xfId="0" applyFont="1" applyFill="1" applyBorder="1" applyAlignment="1" applyProtection="1">
      <alignment horizontal="center" vertical="center"/>
      <protection hidden="1"/>
    </xf>
    <xf numFmtId="0" fontId="78" fillId="3" borderId="146" xfId="0" applyFont="1" applyFill="1" applyBorder="1" applyAlignment="1" applyProtection="1">
      <alignment horizontal="center" vertical="center"/>
      <protection hidden="1"/>
    </xf>
    <xf numFmtId="0" fontId="78" fillId="3" borderId="64" xfId="0" applyFont="1" applyFill="1" applyBorder="1" applyAlignment="1" applyProtection="1">
      <alignment horizontal="center" vertical="center"/>
      <protection hidden="1"/>
    </xf>
    <xf numFmtId="0" fontId="60" fillId="3" borderId="64" xfId="0" applyFont="1" applyFill="1" applyBorder="1" applyAlignment="1" applyProtection="1">
      <alignment horizontal="center" vertical="center" wrapText="1"/>
      <protection hidden="1"/>
    </xf>
    <xf numFmtId="0" fontId="60" fillId="3" borderId="171" xfId="0" applyFont="1" applyFill="1" applyBorder="1" applyAlignment="1" applyProtection="1">
      <alignment horizontal="center" vertical="center" wrapText="1"/>
      <protection hidden="1"/>
    </xf>
    <xf numFmtId="0" fontId="60" fillId="3" borderId="99" xfId="0" applyFont="1" applyFill="1" applyBorder="1" applyAlignment="1" applyProtection="1">
      <alignment horizontal="center" vertical="center" wrapText="1"/>
      <protection hidden="1"/>
    </xf>
    <xf numFmtId="38" fontId="75" fillId="0" borderId="64" xfId="0" applyNumberFormat="1" applyFont="1" applyBorder="1" applyAlignment="1" applyProtection="1">
      <alignment horizontal="center" vertical="center"/>
      <protection hidden="1"/>
    </xf>
    <xf numFmtId="38" fontId="75" fillId="0" borderId="65" xfId="0" applyNumberFormat="1" applyFont="1" applyBorder="1" applyAlignment="1" applyProtection="1">
      <alignment horizontal="center" vertical="center"/>
      <protection hidden="1"/>
    </xf>
    <xf numFmtId="38" fontId="75" fillId="0" borderId="66" xfId="0" applyNumberFormat="1" applyFont="1" applyBorder="1" applyAlignment="1" applyProtection="1">
      <alignment horizontal="center" vertical="center"/>
      <protection hidden="1"/>
    </xf>
    <xf numFmtId="38" fontId="75" fillId="0" borderId="67" xfId="0" applyNumberFormat="1" applyFont="1" applyBorder="1" applyAlignment="1" applyProtection="1">
      <alignment horizontal="center" vertical="center"/>
      <protection hidden="1"/>
    </xf>
    <xf numFmtId="38" fontId="75" fillId="0" borderId="40" xfId="0" applyNumberFormat="1" applyFont="1" applyBorder="1" applyAlignment="1" applyProtection="1">
      <alignment horizontal="center" vertical="center"/>
      <protection hidden="1"/>
    </xf>
    <xf numFmtId="38" fontId="75" fillId="0" borderId="68" xfId="0" applyNumberFormat="1" applyFont="1" applyBorder="1" applyAlignment="1" applyProtection="1">
      <alignment horizontal="center" vertical="center"/>
      <protection hidden="1"/>
    </xf>
    <xf numFmtId="0" fontId="74" fillId="0" borderId="64" xfId="0" applyFont="1" applyBorder="1" applyAlignment="1" applyProtection="1">
      <alignment horizontal="center" vertical="center"/>
      <protection hidden="1"/>
    </xf>
    <xf numFmtId="0" fontId="74" fillId="0" borderId="65" xfId="0" applyFont="1" applyBorder="1" applyAlignment="1" applyProtection="1">
      <alignment horizontal="center" vertical="center"/>
      <protection hidden="1"/>
    </xf>
    <xf numFmtId="0" fontId="74" fillId="0" borderId="66" xfId="0" applyFont="1" applyBorder="1" applyAlignment="1" applyProtection="1">
      <alignment horizontal="center" vertical="center"/>
      <protection hidden="1"/>
    </xf>
    <xf numFmtId="0" fontId="74" fillId="0" borderId="67" xfId="0" applyFont="1" applyBorder="1" applyAlignment="1" applyProtection="1">
      <alignment horizontal="center" vertical="center"/>
      <protection hidden="1"/>
    </xf>
    <xf numFmtId="0" fontId="74" fillId="0" borderId="40" xfId="0" applyFont="1" applyBorder="1" applyAlignment="1" applyProtection="1">
      <alignment horizontal="center" vertical="center"/>
      <protection hidden="1"/>
    </xf>
    <xf numFmtId="0" fontId="74" fillId="0" borderId="68" xfId="0" applyFont="1" applyBorder="1" applyAlignment="1" applyProtection="1">
      <alignment horizontal="center" vertical="center"/>
      <protection hidden="1"/>
    </xf>
    <xf numFmtId="0" fontId="74" fillId="0" borderId="123" xfId="0" applyFont="1" applyBorder="1" applyAlignment="1" applyProtection="1">
      <alignment horizontal="center" vertical="center"/>
      <protection hidden="1"/>
    </xf>
    <xf numFmtId="0" fontId="74" fillId="0" borderId="124" xfId="0" applyFont="1" applyBorder="1" applyAlignment="1" applyProtection="1">
      <alignment horizontal="center" vertical="center"/>
      <protection hidden="1"/>
    </xf>
    <xf numFmtId="0" fontId="74" fillId="0" borderId="125" xfId="0" applyFont="1" applyBorder="1" applyAlignment="1" applyProtection="1">
      <alignment horizontal="center" vertical="center"/>
      <protection hidden="1"/>
    </xf>
    <xf numFmtId="0" fontId="74" fillId="0" borderId="126" xfId="0" applyFont="1" applyBorder="1" applyAlignment="1" applyProtection="1">
      <alignment horizontal="center" vertical="center"/>
      <protection hidden="1"/>
    </xf>
    <xf numFmtId="0" fontId="74" fillId="0" borderId="127" xfId="0" applyFont="1" applyBorder="1" applyAlignment="1" applyProtection="1">
      <alignment horizontal="center" vertical="center"/>
      <protection hidden="1"/>
    </xf>
    <xf numFmtId="0" fontId="74" fillId="0" borderId="128" xfId="0" applyFont="1" applyBorder="1" applyAlignment="1" applyProtection="1">
      <alignment horizontal="center" vertical="center"/>
      <protection hidden="1"/>
    </xf>
    <xf numFmtId="38" fontId="78" fillId="0" borderId="134" xfId="0" applyNumberFormat="1" applyFont="1" applyBorder="1" applyAlignment="1" applyProtection="1">
      <alignment horizontal="center" vertical="center"/>
      <protection hidden="1"/>
    </xf>
    <xf numFmtId="0" fontId="78" fillId="0" borderId="70" xfId="0" applyFont="1" applyBorder="1" applyAlignment="1" applyProtection="1">
      <alignment horizontal="center" vertical="center"/>
      <protection hidden="1"/>
    </xf>
    <xf numFmtId="0" fontId="78" fillId="0" borderId="109" xfId="0" applyFont="1" applyBorder="1" applyAlignment="1" applyProtection="1">
      <alignment horizontal="center" vertical="center"/>
      <protection hidden="1"/>
    </xf>
    <xf numFmtId="0" fontId="78" fillId="0" borderId="134" xfId="0" applyFont="1" applyBorder="1" applyAlignment="1" applyProtection="1">
      <alignment horizontal="center" vertical="center"/>
      <protection hidden="1"/>
    </xf>
    <xf numFmtId="0" fontId="60" fillId="0" borderId="157" xfId="0" applyFont="1" applyBorder="1" applyAlignment="1" applyProtection="1">
      <alignment horizontal="center" vertical="center"/>
      <protection hidden="1"/>
    </xf>
    <xf numFmtId="0" fontId="60" fillId="0" borderId="11" xfId="0" applyFont="1" applyBorder="1" applyAlignment="1" applyProtection="1">
      <alignment horizontal="center" vertical="center"/>
      <protection hidden="1"/>
    </xf>
    <xf numFmtId="38" fontId="61" fillId="3" borderId="154" xfId="3" applyFont="1" applyFill="1" applyBorder="1" applyAlignment="1" applyProtection="1">
      <alignment horizontal="center" vertical="center"/>
      <protection hidden="1"/>
    </xf>
    <xf numFmtId="38" fontId="61" fillId="3" borderId="65" xfId="3" applyFont="1" applyFill="1" applyBorder="1" applyAlignment="1" applyProtection="1">
      <alignment horizontal="center" vertical="center"/>
      <protection hidden="1"/>
    </xf>
    <xf numFmtId="38" fontId="61" fillId="3" borderId="155" xfId="3" applyFont="1" applyFill="1" applyBorder="1" applyAlignment="1" applyProtection="1">
      <alignment horizontal="center" vertical="center"/>
      <protection hidden="1"/>
    </xf>
    <xf numFmtId="38" fontId="61" fillId="3" borderId="40" xfId="3" applyFont="1" applyFill="1" applyBorder="1" applyAlignment="1" applyProtection="1">
      <alignment horizontal="center" vertical="center"/>
      <protection hidden="1"/>
    </xf>
    <xf numFmtId="38" fontId="75" fillId="3" borderId="64" xfId="0" applyNumberFormat="1" applyFont="1" applyFill="1" applyBorder="1" applyAlignment="1" applyProtection="1">
      <alignment horizontal="center" vertical="center"/>
      <protection hidden="1"/>
    </xf>
    <xf numFmtId="38" fontId="75" fillId="3" borderId="65" xfId="0" applyNumberFormat="1" applyFont="1" applyFill="1" applyBorder="1" applyAlignment="1" applyProtection="1">
      <alignment horizontal="center" vertical="center"/>
      <protection hidden="1"/>
    </xf>
    <xf numFmtId="38" fontId="75" fillId="3" borderId="67" xfId="0" applyNumberFormat="1" applyFont="1" applyFill="1" applyBorder="1" applyAlignment="1" applyProtection="1">
      <alignment horizontal="center" vertical="center"/>
      <protection hidden="1"/>
    </xf>
    <xf numFmtId="38" fontId="75" fillId="3" borderId="40" xfId="0" applyNumberFormat="1" applyFont="1" applyFill="1" applyBorder="1" applyAlignment="1" applyProtection="1">
      <alignment horizontal="center" vertical="center"/>
      <protection hidden="1"/>
    </xf>
    <xf numFmtId="0" fontId="60" fillId="6" borderId="172" xfId="0" applyFont="1" applyFill="1" applyBorder="1" applyAlignment="1" applyProtection="1">
      <alignment horizontal="center" vertical="center"/>
      <protection locked="0" hidden="1"/>
    </xf>
    <xf numFmtId="0" fontId="60" fillId="6" borderId="93" xfId="0" applyFont="1" applyFill="1" applyBorder="1" applyAlignment="1" applyProtection="1">
      <alignment horizontal="center" vertical="center"/>
      <protection locked="0" hidden="1"/>
    </xf>
    <xf numFmtId="0" fontId="60" fillId="6" borderId="173" xfId="0" applyFont="1" applyFill="1" applyBorder="1" applyAlignment="1" applyProtection="1">
      <alignment horizontal="center" vertical="center"/>
      <protection locked="0" hidden="1"/>
    </xf>
    <xf numFmtId="0" fontId="60" fillId="4" borderId="11" xfId="0" applyFont="1" applyFill="1" applyBorder="1" applyAlignment="1" applyProtection="1">
      <alignment horizontal="center" vertical="center"/>
      <protection locked="0" hidden="1"/>
    </xf>
    <xf numFmtId="0" fontId="69" fillId="6" borderId="30" xfId="0" applyFont="1" applyFill="1" applyBorder="1" applyAlignment="1" applyProtection="1">
      <alignment horizontal="center" vertical="center"/>
      <protection locked="0" hidden="1"/>
    </xf>
    <xf numFmtId="0" fontId="69" fillId="6" borderId="0" xfId="0" applyFont="1" applyFill="1" applyBorder="1" applyAlignment="1" applyProtection="1">
      <alignment horizontal="center" vertical="center"/>
      <protection locked="0" hidden="1"/>
    </xf>
    <xf numFmtId="0" fontId="69" fillId="6" borderId="14" xfId="0" applyFont="1" applyFill="1" applyBorder="1" applyAlignment="1" applyProtection="1">
      <alignment horizontal="center" vertical="center"/>
      <protection locked="0" hidden="1"/>
    </xf>
    <xf numFmtId="38" fontId="78" fillId="4" borderId="11" xfId="3" applyFont="1" applyFill="1" applyBorder="1" applyAlignment="1" applyProtection="1">
      <alignment horizontal="center" vertical="center"/>
      <protection locked="0" hidden="1"/>
    </xf>
    <xf numFmtId="38" fontId="78" fillId="4" borderId="67" xfId="3" applyFont="1" applyFill="1" applyBorder="1" applyAlignment="1" applyProtection="1">
      <alignment horizontal="center" vertical="center"/>
      <protection locked="0" hidden="1"/>
    </xf>
    <xf numFmtId="0" fontId="70" fillId="6" borderId="92" xfId="0" applyFont="1" applyFill="1" applyBorder="1" applyAlignment="1" applyProtection="1">
      <alignment horizontal="center" vertical="center"/>
      <protection hidden="1"/>
    </xf>
    <xf numFmtId="0" fontId="70" fillId="6" borderId="93" xfId="0" applyFont="1" applyFill="1" applyBorder="1" applyAlignment="1" applyProtection="1">
      <alignment horizontal="center" vertical="center"/>
      <protection hidden="1"/>
    </xf>
    <xf numFmtId="0" fontId="70" fillId="6" borderId="95" xfId="0" applyFont="1" applyFill="1" applyBorder="1" applyAlignment="1" applyProtection="1">
      <alignment horizontal="center" vertical="center"/>
      <protection hidden="1"/>
    </xf>
    <xf numFmtId="0" fontId="70" fillId="6" borderId="98" xfId="0" applyFont="1" applyFill="1" applyBorder="1" applyAlignment="1" applyProtection="1">
      <alignment horizontal="center" vertical="center"/>
      <protection hidden="1"/>
    </xf>
    <xf numFmtId="0" fontId="70" fillId="6" borderId="99" xfId="0" applyFont="1" applyFill="1" applyBorder="1" applyAlignment="1" applyProtection="1">
      <alignment horizontal="center" vertical="center"/>
      <protection hidden="1"/>
    </xf>
    <xf numFmtId="0" fontId="70" fillId="6" borderId="101" xfId="0" applyFont="1" applyFill="1" applyBorder="1" applyAlignment="1" applyProtection="1">
      <alignment horizontal="center" vertical="center"/>
      <protection hidden="1"/>
    </xf>
    <xf numFmtId="0" fontId="70" fillId="4" borderId="157" xfId="0" applyFont="1" applyFill="1" applyBorder="1" applyAlignment="1" applyProtection="1">
      <alignment horizontal="center" vertical="center"/>
      <protection hidden="1"/>
    </xf>
    <xf numFmtId="38" fontId="63" fillId="4" borderId="157" xfId="3" applyFont="1" applyFill="1" applyBorder="1" applyAlignment="1" applyProtection="1">
      <alignment horizontal="center" vertical="center"/>
      <protection hidden="1"/>
    </xf>
    <xf numFmtId="38" fontId="63" fillId="4" borderId="130" xfId="3" applyFont="1" applyFill="1" applyBorder="1" applyAlignment="1" applyProtection="1">
      <alignment horizontal="center" vertical="center"/>
      <protection hidden="1"/>
    </xf>
    <xf numFmtId="0" fontId="74" fillId="6" borderId="157" xfId="0" applyFont="1" applyFill="1" applyBorder="1" applyAlignment="1" applyProtection="1">
      <alignment horizontal="center" vertical="center"/>
      <protection hidden="1"/>
    </xf>
    <xf numFmtId="0" fontId="65" fillId="0" borderId="0" xfId="0" applyFont="1" applyAlignment="1" applyProtection="1">
      <alignment horizontal="center" vertical="center" wrapText="1"/>
      <protection hidden="1"/>
    </xf>
    <xf numFmtId="0" fontId="65" fillId="0" borderId="99" xfId="0" applyFont="1" applyBorder="1" applyAlignment="1" applyProtection="1">
      <alignment horizontal="center" vertical="center" wrapText="1"/>
      <protection hidden="1"/>
    </xf>
    <xf numFmtId="0" fontId="65" fillId="0" borderId="0" xfId="0" applyFont="1" applyFill="1" applyAlignment="1" applyProtection="1">
      <alignment horizontal="center" vertical="center" wrapText="1"/>
      <protection hidden="1"/>
    </xf>
    <xf numFmtId="38" fontId="60" fillId="4" borderId="109" xfId="3" applyFont="1" applyFill="1" applyBorder="1" applyAlignment="1" applyProtection="1">
      <alignment horizontal="center" vertical="center"/>
      <protection locked="0" hidden="1"/>
    </xf>
    <xf numFmtId="38" fontId="60" fillId="4" borderId="133" xfId="3" applyFont="1" applyFill="1" applyBorder="1" applyAlignment="1" applyProtection="1">
      <alignment horizontal="center" vertical="center"/>
      <protection locked="0" hidden="1"/>
    </xf>
    <xf numFmtId="0" fontId="113" fillId="0" borderId="0" xfId="0" applyFont="1" applyBorder="1" applyAlignment="1" applyProtection="1">
      <alignment horizontal="left" vertical="center"/>
      <protection hidden="1"/>
    </xf>
    <xf numFmtId="0" fontId="78" fillId="0" borderId="65" xfId="0" applyFont="1" applyBorder="1" applyAlignment="1" applyProtection="1">
      <alignment horizontal="center" vertical="center"/>
      <protection hidden="1"/>
    </xf>
    <xf numFmtId="0" fontId="60" fillId="0" borderId="0" xfId="0" applyFont="1" applyAlignment="1" applyProtection="1">
      <alignment horizontal="center" vertical="center" wrapText="1"/>
      <protection hidden="1"/>
    </xf>
    <xf numFmtId="0" fontId="68" fillId="0" borderId="0" xfId="0" applyFont="1" applyAlignment="1" applyProtection="1">
      <alignment horizontal="center" vertical="center"/>
      <protection hidden="1"/>
    </xf>
    <xf numFmtId="0" fontId="68" fillId="0" borderId="14" xfId="0" applyFont="1" applyBorder="1" applyAlignment="1" applyProtection="1">
      <alignment horizontal="center" vertical="center"/>
      <protection hidden="1"/>
    </xf>
    <xf numFmtId="38" fontId="60" fillId="3" borderId="70" xfId="3" applyFont="1" applyFill="1" applyBorder="1" applyAlignment="1" applyProtection="1">
      <alignment horizontal="center" vertical="center"/>
      <protection hidden="1"/>
    </xf>
    <xf numFmtId="38" fontId="60" fillId="3" borderId="109" xfId="3" applyFont="1" applyFill="1" applyBorder="1" applyAlignment="1" applyProtection="1">
      <alignment horizontal="center" vertical="center"/>
      <protection hidden="1"/>
    </xf>
    <xf numFmtId="38" fontId="60" fillId="4" borderId="70" xfId="3" applyFont="1" applyFill="1" applyBorder="1" applyAlignment="1" applyProtection="1">
      <alignment horizontal="center" vertical="center"/>
      <protection locked="0" hidden="1"/>
    </xf>
    <xf numFmtId="0" fontId="78" fillId="0" borderId="64" xfId="0" applyFont="1" applyBorder="1" applyAlignment="1" applyProtection="1">
      <alignment horizontal="left" vertical="center"/>
      <protection hidden="1"/>
    </xf>
    <xf numFmtId="0" fontId="78" fillId="0" borderId="65" xfId="0" applyFont="1" applyBorder="1" applyAlignment="1" applyProtection="1">
      <alignment horizontal="left" vertical="center"/>
      <protection hidden="1"/>
    </xf>
    <xf numFmtId="0" fontId="78" fillId="0" borderId="66" xfId="0" applyFont="1" applyBorder="1" applyAlignment="1" applyProtection="1">
      <alignment horizontal="left" vertical="center"/>
      <protection hidden="1"/>
    </xf>
    <xf numFmtId="0" fontId="78" fillId="0" borderId="67" xfId="0" applyFont="1" applyBorder="1" applyAlignment="1" applyProtection="1">
      <alignment horizontal="left" vertical="center"/>
      <protection hidden="1"/>
    </xf>
    <xf numFmtId="0" fontId="78" fillId="0" borderId="40" xfId="0" applyFont="1" applyBorder="1" applyAlignment="1" applyProtection="1">
      <alignment horizontal="left" vertical="center"/>
      <protection hidden="1"/>
    </xf>
    <xf numFmtId="0" fontId="78" fillId="0" borderId="68" xfId="0" applyFont="1" applyBorder="1" applyAlignment="1" applyProtection="1">
      <alignment horizontal="left" vertical="center"/>
      <protection hidden="1"/>
    </xf>
    <xf numFmtId="0" fontId="78" fillId="0" borderId="64" xfId="0" applyFont="1" applyBorder="1" applyAlignment="1" applyProtection="1">
      <alignment horizontal="center" vertical="center"/>
      <protection hidden="1"/>
    </xf>
    <xf numFmtId="0" fontId="78" fillId="0" borderId="66" xfId="0" applyFont="1" applyBorder="1" applyAlignment="1" applyProtection="1">
      <alignment horizontal="center" vertical="center"/>
      <protection hidden="1"/>
    </xf>
    <xf numFmtId="0" fontId="78" fillId="0" borderId="67" xfId="0" applyFont="1" applyBorder="1" applyAlignment="1" applyProtection="1">
      <alignment horizontal="center" vertical="center"/>
      <protection hidden="1"/>
    </xf>
    <xf numFmtId="0" fontId="78" fillId="0" borderId="40" xfId="0" applyFont="1" applyBorder="1" applyAlignment="1" applyProtection="1">
      <alignment horizontal="center" vertical="center"/>
      <protection hidden="1"/>
    </xf>
    <xf numFmtId="0" fontId="78" fillId="0" borderId="68" xfId="0" applyFont="1" applyBorder="1" applyAlignment="1" applyProtection="1">
      <alignment horizontal="center" vertical="center"/>
      <protection hidden="1"/>
    </xf>
    <xf numFmtId="0" fontId="60" fillId="0" borderId="40" xfId="0" applyFont="1" applyBorder="1" applyAlignment="1" applyProtection="1">
      <alignment horizontal="center" vertical="center"/>
      <protection hidden="1"/>
    </xf>
    <xf numFmtId="0" fontId="65" fillId="0" borderId="0" xfId="0" applyFont="1" applyAlignment="1" applyProtection="1">
      <alignment horizontal="left" vertical="center" wrapText="1"/>
      <protection hidden="1"/>
    </xf>
    <xf numFmtId="0" fontId="78" fillId="0" borderId="146" xfId="0" applyFont="1" applyBorder="1" applyAlignment="1" applyProtection="1">
      <alignment horizontal="center" vertical="center"/>
      <protection hidden="1"/>
    </xf>
    <xf numFmtId="0" fontId="78" fillId="0" borderId="11" xfId="0" applyFont="1" applyBorder="1" applyAlignment="1" applyProtection="1">
      <alignment horizontal="center" vertical="center"/>
      <protection hidden="1"/>
    </xf>
    <xf numFmtId="38" fontId="60" fillId="4" borderId="146" xfId="3" applyFont="1" applyFill="1" applyBorder="1" applyAlignment="1" applyProtection="1">
      <alignment horizontal="center" vertical="center"/>
      <protection locked="0" hidden="1"/>
    </xf>
    <xf numFmtId="38" fontId="60" fillId="4" borderId="64" xfId="3" applyFont="1" applyFill="1" applyBorder="1" applyAlignment="1" applyProtection="1">
      <alignment horizontal="center" vertical="center"/>
      <protection locked="0" hidden="1"/>
    </xf>
    <xf numFmtId="38" fontId="60" fillId="4" borderId="11" xfId="3" applyFont="1" applyFill="1" applyBorder="1" applyAlignment="1" applyProtection="1">
      <alignment horizontal="center" vertical="center"/>
      <protection locked="0" hidden="1"/>
    </xf>
    <xf numFmtId="38" fontId="60" fillId="4" borderId="67" xfId="3" applyFont="1" applyFill="1" applyBorder="1" applyAlignment="1" applyProtection="1">
      <alignment horizontal="center" vertical="center"/>
      <protection locked="0" hidden="1"/>
    </xf>
    <xf numFmtId="0" fontId="61" fillId="0" borderId="0" xfId="0"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0" fontId="69" fillId="0" borderId="0" xfId="0" applyFont="1" applyAlignment="1" applyProtection="1">
      <alignment horizontal="center" vertical="center"/>
      <protection hidden="1"/>
    </xf>
    <xf numFmtId="0" fontId="69" fillId="0" borderId="40" xfId="0" applyFont="1" applyBorder="1" applyAlignment="1" applyProtection="1">
      <alignment horizontal="center" vertical="center"/>
      <protection hidden="1"/>
    </xf>
    <xf numFmtId="38" fontId="60" fillId="4" borderId="65" xfId="3" applyFont="1" applyFill="1" applyBorder="1" applyAlignment="1" applyProtection="1">
      <alignment horizontal="center" vertical="center"/>
      <protection locked="0" hidden="1"/>
    </xf>
    <xf numFmtId="38" fontId="60" fillId="4" borderId="40" xfId="3" applyFont="1" applyFill="1" applyBorder="1" applyAlignment="1" applyProtection="1">
      <alignment horizontal="center" vertical="center"/>
      <protection locked="0" hidden="1"/>
    </xf>
    <xf numFmtId="0" fontId="64" fillId="0" borderId="30"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0" fontId="64" fillId="0" borderId="14" xfId="0" applyFont="1" applyBorder="1" applyAlignment="1" applyProtection="1">
      <alignment horizontal="center" vertical="center"/>
      <protection hidden="1"/>
    </xf>
    <xf numFmtId="0" fontId="64" fillId="0" borderId="67" xfId="0" applyFont="1" applyBorder="1" applyAlignment="1" applyProtection="1">
      <alignment horizontal="center" vertical="center"/>
      <protection hidden="1"/>
    </xf>
    <xf numFmtId="0" fontId="64" fillId="0" borderId="40" xfId="0" applyFont="1" applyBorder="1" applyAlignment="1" applyProtection="1">
      <alignment horizontal="center" vertical="center"/>
      <protection hidden="1"/>
    </xf>
    <xf numFmtId="0" fontId="64" fillId="0" borderId="68" xfId="0" applyFont="1" applyBorder="1" applyAlignment="1" applyProtection="1">
      <alignment horizontal="center" vertical="center"/>
      <protection hidden="1"/>
    </xf>
    <xf numFmtId="0" fontId="60" fillId="4" borderId="64" xfId="0" applyFont="1" applyFill="1" applyBorder="1" applyAlignment="1" applyProtection="1">
      <alignment horizontal="center" vertical="center"/>
      <protection locked="0" hidden="1"/>
    </xf>
    <xf numFmtId="0" fontId="60" fillId="4" borderId="65" xfId="0" applyFont="1" applyFill="1" applyBorder="1" applyAlignment="1" applyProtection="1">
      <alignment horizontal="center" vertical="center"/>
      <protection locked="0" hidden="1"/>
    </xf>
    <xf numFmtId="0" fontId="60" fillId="4" borderId="66" xfId="0" applyFont="1" applyFill="1" applyBorder="1" applyAlignment="1" applyProtection="1">
      <alignment horizontal="center" vertical="center"/>
      <protection locked="0" hidden="1"/>
    </xf>
    <xf numFmtId="0" fontId="60" fillId="4" borderId="67" xfId="0" applyFont="1" applyFill="1" applyBorder="1" applyAlignment="1" applyProtection="1">
      <alignment horizontal="center" vertical="center"/>
      <protection locked="0" hidden="1"/>
    </xf>
    <xf numFmtId="0" fontId="60" fillId="4" borderId="68" xfId="0" applyFont="1" applyFill="1" applyBorder="1" applyAlignment="1" applyProtection="1">
      <alignment horizontal="center" vertical="center"/>
      <protection locked="0" hidden="1"/>
    </xf>
    <xf numFmtId="179" fontId="64" fillId="4" borderId="64" xfId="0" applyNumberFormat="1" applyFont="1" applyFill="1" applyBorder="1" applyAlignment="1" applyProtection="1">
      <alignment horizontal="center" vertical="center"/>
      <protection locked="0" hidden="1"/>
    </xf>
    <xf numFmtId="179" fontId="64" fillId="4" borderId="65" xfId="0" applyNumberFormat="1" applyFont="1" applyFill="1" applyBorder="1" applyAlignment="1" applyProtection="1">
      <alignment horizontal="center" vertical="center"/>
      <protection locked="0" hidden="1"/>
    </xf>
    <xf numFmtId="179" fontId="64" fillId="4" borderId="66" xfId="0" applyNumberFormat="1" applyFont="1" applyFill="1" applyBorder="1" applyAlignment="1" applyProtection="1">
      <alignment horizontal="center" vertical="center"/>
      <protection locked="0" hidden="1"/>
    </xf>
    <xf numFmtId="179" fontId="64" fillId="4" borderId="67" xfId="0" applyNumberFormat="1" applyFont="1" applyFill="1" applyBorder="1" applyAlignment="1" applyProtection="1">
      <alignment horizontal="center" vertical="center"/>
      <protection locked="0" hidden="1"/>
    </xf>
    <xf numFmtId="179" fontId="64" fillId="4" borderId="40" xfId="0" applyNumberFormat="1" applyFont="1" applyFill="1" applyBorder="1" applyAlignment="1" applyProtection="1">
      <alignment horizontal="center" vertical="center"/>
      <protection locked="0" hidden="1"/>
    </xf>
    <xf numFmtId="179" fontId="64" fillId="4" borderId="68" xfId="0" applyNumberFormat="1" applyFont="1" applyFill="1" applyBorder="1" applyAlignment="1" applyProtection="1">
      <alignment horizontal="center" vertical="center"/>
      <protection locked="0" hidden="1"/>
    </xf>
    <xf numFmtId="0" fontId="68" fillId="0" borderId="0" xfId="0" applyFont="1" applyBorder="1" applyAlignment="1" applyProtection="1">
      <alignment horizontal="center" vertical="center"/>
      <protection hidden="1"/>
    </xf>
    <xf numFmtId="0" fontId="62" fillId="11" borderId="0" xfId="0" applyFont="1" applyFill="1" applyAlignment="1" applyProtection="1">
      <alignment horizontal="center" vertical="center"/>
      <protection hidden="1"/>
    </xf>
    <xf numFmtId="177" fontId="60" fillId="0" borderId="147" xfId="0" applyNumberFormat="1" applyFont="1" applyBorder="1" applyAlignment="1" applyProtection="1">
      <alignment horizontal="center" vertical="center"/>
      <protection hidden="1"/>
    </xf>
    <xf numFmtId="177" fontId="60" fillId="0" borderId="148" xfId="0" applyNumberFormat="1" applyFont="1" applyBorder="1" applyAlignment="1" applyProtection="1">
      <alignment horizontal="center" vertical="center"/>
      <protection hidden="1"/>
    </xf>
    <xf numFmtId="177" fontId="60" fillId="0" borderId="149" xfId="0" applyNumberFormat="1" applyFont="1" applyBorder="1" applyAlignment="1" applyProtection="1">
      <alignment horizontal="center" vertical="center"/>
      <protection hidden="1"/>
    </xf>
    <xf numFmtId="177" fontId="60" fillId="0" borderId="150" xfId="0" applyNumberFormat="1" applyFont="1" applyBorder="1" applyAlignment="1" applyProtection="1">
      <alignment horizontal="center" vertical="center"/>
      <protection hidden="1"/>
    </xf>
    <xf numFmtId="177" fontId="60" fillId="0" borderId="151" xfId="0" applyNumberFormat="1" applyFont="1" applyBorder="1" applyAlignment="1" applyProtection="1">
      <alignment horizontal="center" vertical="center"/>
      <protection hidden="1"/>
    </xf>
    <xf numFmtId="177" fontId="60" fillId="0" borderId="152" xfId="0" applyNumberFormat="1" applyFont="1" applyBorder="1" applyAlignment="1" applyProtection="1">
      <alignment horizontal="center" vertical="center"/>
      <protection hidden="1"/>
    </xf>
    <xf numFmtId="0" fontId="60" fillId="0" borderId="70" xfId="0" applyFont="1" applyBorder="1" applyAlignment="1" applyProtection="1">
      <alignment horizontal="center" vertical="center"/>
      <protection hidden="1"/>
    </xf>
    <xf numFmtId="0" fontId="60" fillId="4" borderId="109" xfId="0" applyFont="1" applyFill="1" applyBorder="1" applyAlignment="1" applyProtection="1">
      <alignment horizontal="center" vertical="center"/>
      <protection locked="0" hidden="1"/>
    </xf>
    <xf numFmtId="0" fontId="60" fillId="4" borderId="133" xfId="0" applyFont="1" applyFill="1" applyBorder="1" applyAlignment="1" applyProtection="1">
      <alignment horizontal="center" vertical="center"/>
      <protection locked="0" hidden="1"/>
    </xf>
    <xf numFmtId="0" fontId="60" fillId="4" borderId="134" xfId="0" applyFont="1" applyFill="1" applyBorder="1" applyAlignment="1" applyProtection="1">
      <alignment horizontal="center" vertical="center"/>
      <protection locked="0" hidden="1"/>
    </xf>
    <xf numFmtId="0" fontId="60" fillId="0" borderId="70" xfId="0" applyFont="1" applyBorder="1" applyAlignment="1" applyProtection="1">
      <alignment horizontal="center" vertical="center" wrapText="1"/>
      <protection hidden="1"/>
    </xf>
    <xf numFmtId="0" fontId="68" fillId="0" borderId="40" xfId="0" applyFont="1" applyBorder="1" applyAlignment="1" applyProtection="1">
      <alignment horizontal="left" vertical="center"/>
      <protection hidden="1"/>
    </xf>
    <xf numFmtId="0" fontId="64" fillId="0" borderId="70" xfId="0" applyFont="1" applyBorder="1" applyAlignment="1" applyProtection="1">
      <alignment horizontal="center" vertical="center" wrapText="1"/>
      <protection hidden="1"/>
    </xf>
    <xf numFmtId="0" fontId="69" fillId="4" borderId="70" xfId="0" applyFont="1" applyFill="1" applyBorder="1" applyAlignment="1" applyProtection="1">
      <alignment horizontal="center" vertical="center"/>
      <protection locked="0" hidden="1"/>
    </xf>
    <xf numFmtId="49" fontId="60" fillId="4" borderId="109" xfId="0" applyNumberFormat="1" applyFont="1" applyFill="1" applyBorder="1" applyAlignment="1" applyProtection="1">
      <alignment horizontal="center" vertical="center"/>
      <protection locked="0" hidden="1"/>
    </xf>
    <xf numFmtId="49" fontId="60" fillId="4" borderId="133" xfId="0" applyNumberFormat="1" applyFont="1" applyFill="1" applyBorder="1" applyAlignment="1" applyProtection="1">
      <alignment horizontal="center" vertical="center"/>
      <protection locked="0" hidden="1"/>
    </xf>
    <xf numFmtId="49" fontId="60" fillId="4" borderId="134" xfId="0" applyNumberFormat="1" applyFont="1" applyFill="1" applyBorder="1" applyAlignment="1" applyProtection="1">
      <alignment horizontal="center" vertical="center"/>
      <protection locked="0" hidden="1"/>
    </xf>
    <xf numFmtId="0" fontId="65" fillId="0" borderId="109" xfId="0" applyFont="1" applyBorder="1" applyAlignment="1" applyProtection="1">
      <alignment horizontal="center" vertical="center"/>
      <protection hidden="1"/>
    </xf>
    <xf numFmtId="0" fontId="65" fillId="0" borderId="133" xfId="0" applyFont="1" applyBorder="1" applyAlignment="1" applyProtection="1">
      <alignment horizontal="center" vertical="center"/>
      <protection hidden="1"/>
    </xf>
    <xf numFmtId="176" fontId="60" fillId="4" borderId="109" xfId="0" applyNumberFormat="1" applyFont="1" applyFill="1" applyBorder="1" applyAlignment="1" applyProtection="1">
      <alignment horizontal="center"/>
      <protection locked="0" hidden="1"/>
    </xf>
    <xf numFmtId="176" fontId="60" fillId="4" borderId="133" xfId="0" applyNumberFormat="1" applyFont="1" applyFill="1" applyBorder="1" applyAlignment="1" applyProtection="1">
      <alignment horizontal="center"/>
      <protection locked="0" hidden="1"/>
    </xf>
    <xf numFmtId="176" fontId="60" fillId="4" borderId="134" xfId="0" applyNumberFormat="1" applyFont="1" applyFill="1" applyBorder="1" applyAlignment="1" applyProtection="1">
      <alignment horizontal="center"/>
      <protection locked="0" hidden="1"/>
    </xf>
    <xf numFmtId="0" fontId="60" fillId="4" borderId="109" xfId="0" applyFont="1" applyFill="1" applyBorder="1" applyAlignment="1" applyProtection="1">
      <alignment horizontal="center"/>
      <protection locked="0" hidden="1"/>
    </xf>
    <xf numFmtId="0" fontId="60" fillId="4" borderId="133" xfId="0" applyFont="1" applyFill="1" applyBorder="1" applyAlignment="1" applyProtection="1">
      <alignment horizontal="center"/>
      <protection locked="0" hidden="1"/>
    </xf>
    <xf numFmtId="0" fontId="60" fillId="4" borderId="134" xfId="0" applyFont="1" applyFill="1" applyBorder="1" applyAlignment="1" applyProtection="1">
      <alignment horizontal="center"/>
      <protection locked="0" hidden="1"/>
    </xf>
    <xf numFmtId="0" fontId="60" fillId="0" borderId="65" xfId="0" applyFont="1" applyBorder="1" applyAlignment="1" applyProtection="1">
      <alignment horizontal="center" vertical="center"/>
      <protection hidden="1"/>
    </xf>
    <xf numFmtId="38" fontId="60" fillId="0" borderId="70" xfId="3" applyFont="1" applyFill="1" applyBorder="1" applyAlignment="1" applyProtection="1">
      <alignment horizontal="center" vertical="center"/>
      <protection hidden="1"/>
    </xf>
    <xf numFmtId="38" fontId="60" fillId="0" borderId="109" xfId="3" applyFont="1" applyFill="1" applyBorder="1" applyAlignment="1" applyProtection="1">
      <alignment horizontal="center" vertical="center"/>
      <protection hidden="1"/>
    </xf>
    <xf numFmtId="0" fontId="68" fillId="0" borderId="0" xfId="0" applyFont="1" applyBorder="1" applyAlignment="1" applyProtection="1">
      <alignment horizontal="left" vertical="center"/>
      <protection hidden="1"/>
    </xf>
    <xf numFmtId="38" fontId="60" fillId="0" borderId="70" xfId="3" applyFont="1" applyBorder="1" applyAlignment="1" applyProtection="1">
      <alignment horizontal="center" vertical="center"/>
      <protection hidden="1"/>
    </xf>
    <xf numFmtId="38" fontId="60" fillId="0" borderId="109" xfId="3" applyFont="1" applyBorder="1" applyAlignment="1" applyProtection="1">
      <alignment horizontal="center" vertical="center"/>
      <protection hidden="1"/>
    </xf>
    <xf numFmtId="38" fontId="60" fillId="0" borderId="109" xfId="0" applyNumberFormat="1" applyFont="1" applyBorder="1" applyAlignment="1" applyProtection="1">
      <alignment horizontal="center" vertical="center"/>
      <protection hidden="1"/>
    </xf>
    <xf numFmtId="0" fontId="69" fillId="4" borderId="134" xfId="0" applyFont="1" applyFill="1" applyBorder="1" applyAlignment="1" applyProtection="1">
      <alignment horizontal="center" vertical="center"/>
      <protection locked="0" hidden="1"/>
    </xf>
    <xf numFmtId="0" fontId="69" fillId="4" borderId="66" xfId="0" applyFont="1" applyFill="1" applyBorder="1" applyAlignment="1" applyProtection="1">
      <alignment horizontal="center" vertical="center"/>
      <protection locked="0" hidden="1"/>
    </xf>
    <xf numFmtId="0" fontId="69" fillId="4" borderId="146" xfId="0" applyFont="1" applyFill="1" applyBorder="1" applyAlignment="1" applyProtection="1">
      <alignment horizontal="center" vertical="center"/>
      <protection locked="0" hidden="1"/>
    </xf>
    <xf numFmtId="0" fontId="69" fillId="0" borderId="70" xfId="0" applyFont="1" applyBorder="1" applyAlignment="1" applyProtection="1">
      <alignment horizontal="center" vertical="center"/>
      <protection hidden="1"/>
    </xf>
    <xf numFmtId="0" fontId="60" fillId="0" borderId="146" xfId="0" applyFont="1" applyBorder="1" applyAlignment="1" applyProtection="1">
      <alignment horizontal="center" vertical="center"/>
      <protection hidden="1"/>
    </xf>
    <xf numFmtId="0" fontId="64" fillId="0" borderId="109" xfId="0" applyFont="1" applyBorder="1" applyAlignment="1" applyProtection="1">
      <alignment horizontal="center" vertical="center"/>
      <protection hidden="1"/>
    </xf>
    <xf numFmtId="0" fontId="64" fillId="0" borderId="133" xfId="0" applyFont="1" applyBorder="1" applyAlignment="1" applyProtection="1">
      <alignment horizontal="center" vertical="center"/>
      <protection hidden="1"/>
    </xf>
    <xf numFmtId="0" fontId="64" fillId="0" borderId="134" xfId="0" applyFont="1" applyBorder="1" applyAlignment="1" applyProtection="1">
      <alignment horizontal="center" vertical="center"/>
      <protection hidden="1"/>
    </xf>
    <xf numFmtId="0" fontId="69" fillId="0" borderId="66" xfId="0" applyFont="1" applyBorder="1" applyAlignment="1" applyProtection="1">
      <alignment horizontal="center"/>
      <protection hidden="1"/>
    </xf>
    <xf numFmtId="0" fontId="69" fillId="0" borderId="68" xfId="0" applyFont="1" applyBorder="1" applyAlignment="1" applyProtection="1">
      <alignment horizontal="center"/>
      <protection hidden="1"/>
    </xf>
    <xf numFmtId="14" fontId="62" fillId="11" borderId="0" xfId="0" applyNumberFormat="1" applyFont="1" applyFill="1" applyAlignment="1" applyProtection="1">
      <alignment horizontal="center" vertical="center"/>
      <protection hidden="1"/>
    </xf>
    <xf numFmtId="178" fontId="73" fillId="11" borderId="0" xfId="0" applyNumberFormat="1" applyFont="1" applyFill="1" applyAlignment="1" applyProtection="1">
      <alignment horizontal="center" vertical="center"/>
      <protection hidden="1"/>
    </xf>
    <xf numFmtId="0" fontId="70" fillId="0" borderId="109" xfId="0" applyFont="1" applyBorder="1" applyAlignment="1" applyProtection="1">
      <alignment horizontal="center" vertical="center" wrapText="1"/>
      <protection hidden="1"/>
    </xf>
    <xf numFmtId="0" fontId="70" fillId="0" borderId="133" xfId="0" applyFont="1" applyBorder="1" applyAlignment="1" applyProtection="1">
      <alignment horizontal="center" vertical="center" wrapText="1"/>
      <protection hidden="1"/>
    </xf>
    <xf numFmtId="0" fontId="70" fillId="0" borderId="134" xfId="0" applyFont="1" applyBorder="1" applyAlignment="1" applyProtection="1">
      <alignment horizontal="center" vertical="center" wrapText="1"/>
      <protection hidden="1"/>
    </xf>
    <xf numFmtId="0" fontId="60" fillId="0" borderId="133" xfId="0" applyFont="1" applyBorder="1" applyAlignment="1" applyProtection="1">
      <alignment horizontal="left" vertical="center" wrapText="1"/>
      <protection hidden="1"/>
    </xf>
    <xf numFmtId="0" fontId="60" fillId="0" borderId="134" xfId="0" applyFont="1" applyBorder="1" applyAlignment="1" applyProtection="1">
      <alignment horizontal="left" vertical="center" wrapText="1"/>
      <protection hidden="1"/>
    </xf>
    <xf numFmtId="0" fontId="60" fillId="0" borderId="67" xfId="0" applyFont="1" applyBorder="1" applyAlignment="1" applyProtection="1">
      <alignment horizontal="left" vertical="center" wrapText="1"/>
      <protection hidden="1"/>
    </xf>
    <xf numFmtId="0" fontId="60" fillId="0" borderId="40" xfId="0" applyFont="1" applyBorder="1" applyAlignment="1" applyProtection="1">
      <alignment horizontal="left" vertical="center" wrapText="1"/>
      <protection hidden="1"/>
    </xf>
    <xf numFmtId="0" fontId="60" fillId="0" borderId="109" xfId="0" applyFont="1" applyBorder="1" applyAlignment="1" applyProtection="1">
      <alignment horizontal="center" vertical="center" wrapText="1"/>
      <protection hidden="1"/>
    </xf>
    <xf numFmtId="0" fontId="60" fillId="0" borderId="133" xfId="0" applyFont="1" applyBorder="1" applyAlignment="1" applyProtection="1">
      <alignment horizontal="center" vertical="center" wrapText="1"/>
      <protection hidden="1"/>
    </xf>
    <xf numFmtId="0" fontId="60" fillId="0" borderId="134" xfId="0" applyFont="1" applyBorder="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0" fontId="60" fillId="4" borderId="130" xfId="0" applyFont="1" applyFill="1" applyBorder="1" applyAlignment="1" applyProtection="1">
      <alignment horizontal="center" vertical="center"/>
      <protection locked="0" hidden="1"/>
    </xf>
    <xf numFmtId="0" fontId="60" fillId="4" borderId="132" xfId="0" applyFont="1" applyFill="1" applyBorder="1" applyAlignment="1" applyProtection="1">
      <alignment horizontal="center" vertical="center"/>
      <protection locked="0" hidden="1"/>
    </xf>
    <xf numFmtId="0" fontId="60" fillId="6" borderId="130" xfId="0" applyFont="1" applyFill="1" applyBorder="1" applyAlignment="1" applyProtection="1">
      <alignment horizontal="center" vertical="center"/>
      <protection hidden="1"/>
    </xf>
    <xf numFmtId="0" fontId="60" fillId="6" borderId="131" xfId="0" applyFont="1" applyFill="1" applyBorder="1" applyAlignment="1" applyProtection="1">
      <alignment horizontal="center" vertical="center"/>
      <protection hidden="1"/>
    </xf>
    <xf numFmtId="0" fontId="60" fillId="6" borderId="132" xfId="0" applyFont="1" applyFill="1" applyBorder="1" applyAlignment="1" applyProtection="1">
      <alignment horizontal="center" vertical="center"/>
      <protection hidden="1"/>
    </xf>
    <xf numFmtId="0" fontId="63" fillId="0" borderId="0" xfId="0" applyFont="1" applyAlignment="1" applyProtection="1">
      <alignment horizontal="center" vertical="center"/>
      <protection hidden="1"/>
    </xf>
    <xf numFmtId="0" fontId="70" fillId="0" borderId="146" xfId="0" applyFont="1" applyBorder="1" applyAlignment="1" applyProtection="1">
      <alignment horizontal="center" vertical="center" textRotation="255"/>
      <protection hidden="1"/>
    </xf>
    <xf numFmtId="0" fontId="70" fillId="0" borderId="161" xfId="0" applyFont="1" applyBorder="1" applyAlignment="1" applyProtection="1">
      <alignment horizontal="center" vertical="center" textRotation="255"/>
      <protection hidden="1"/>
    </xf>
    <xf numFmtId="0" fontId="70" fillId="0" borderId="11" xfId="0" applyFont="1" applyBorder="1" applyAlignment="1" applyProtection="1">
      <alignment horizontal="center" vertical="center" textRotation="255"/>
      <protection hidden="1"/>
    </xf>
    <xf numFmtId="0" fontId="60" fillId="4" borderId="146" xfId="0" applyFont="1" applyFill="1" applyBorder="1" applyAlignment="1" applyProtection="1">
      <alignment horizontal="center" vertical="center"/>
      <protection hidden="1"/>
    </xf>
    <xf numFmtId="0" fontId="60" fillId="4" borderId="161" xfId="0" applyFont="1" applyFill="1" applyBorder="1" applyAlignment="1" applyProtection="1">
      <alignment horizontal="center" vertical="center"/>
      <protection hidden="1"/>
    </xf>
    <xf numFmtId="0" fontId="60" fillId="4" borderId="11" xfId="0" applyFont="1" applyFill="1" applyBorder="1" applyAlignment="1" applyProtection="1">
      <alignment horizontal="center" vertical="center"/>
      <protection hidden="1"/>
    </xf>
    <xf numFmtId="38" fontId="60" fillId="0" borderId="64" xfId="3" applyFont="1" applyBorder="1" applyAlignment="1" applyProtection="1">
      <alignment horizontal="center" vertical="center"/>
      <protection hidden="1"/>
    </xf>
    <xf numFmtId="38" fontId="60" fillId="0" borderId="65" xfId="3" applyFont="1" applyBorder="1" applyAlignment="1" applyProtection="1">
      <alignment horizontal="center" vertical="center"/>
      <protection hidden="1"/>
    </xf>
    <xf numFmtId="38" fontId="60" fillId="0" borderId="66" xfId="3" applyFont="1" applyBorder="1" applyAlignment="1" applyProtection="1">
      <alignment horizontal="center" vertical="center"/>
      <protection hidden="1"/>
    </xf>
    <xf numFmtId="38" fontId="60" fillId="0" borderId="67" xfId="3" applyFont="1" applyBorder="1" applyAlignment="1" applyProtection="1">
      <alignment horizontal="center" vertical="center"/>
      <protection hidden="1"/>
    </xf>
    <xf numFmtId="38" fontId="60" fillId="0" borderId="40" xfId="3" applyFont="1" applyBorder="1" applyAlignment="1" applyProtection="1">
      <alignment horizontal="center" vertical="center"/>
      <protection hidden="1"/>
    </xf>
    <xf numFmtId="38" fontId="60" fillId="0" borderId="68" xfId="3" applyFont="1" applyBorder="1" applyAlignment="1" applyProtection="1">
      <alignment horizontal="center" vertical="center"/>
      <protection hidden="1"/>
    </xf>
    <xf numFmtId="0" fontId="64" fillId="0" borderId="0" xfId="0" applyFont="1" applyAlignment="1" applyProtection="1">
      <alignment horizontal="left" vertical="top" wrapText="1"/>
      <protection hidden="1"/>
    </xf>
    <xf numFmtId="0" fontId="72" fillId="0" borderId="0" xfId="0" applyFont="1" applyBorder="1" applyAlignment="1" applyProtection="1">
      <alignment horizontal="left" vertical="center" wrapText="1"/>
      <protection hidden="1"/>
    </xf>
    <xf numFmtId="0" fontId="72" fillId="0" borderId="0" xfId="0" applyFont="1" applyAlignment="1" applyProtection="1">
      <alignment horizontal="left" vertical="center" wrapText="1"/>
      <protection hidden="1"/>
    </xf>
    <xf numFmtId="38" fontId="69" fillId="4" borderId="65" xfId="3" applyFont="1" applyFill="1" applyBorder="1" applyAlignment="1" applyProtection="1">
      <alignment horizontal="center" vertical="center"/>
      <protection locked="0" hidden="1"/>
    </xf>
    <xf numFmtId="38" fontId="69" fillId="4" borderId="40" xfId="3" applyFont="1" applyFill="1" applyBorder="1" applyAlignment="1" applyProtection="1">
      <alignment horizontal="center" vertical="center"/>
      <protection locked="0" hidden="1"/>
    </xf>
    <xf numFmtId="0" fontId="69" fillId="0" borderId="65" xfId="0" applyFont="1" applyBorder="1" applyAlignment="1" applyProtection="1">
      <alignment horizontal="center"/>
      <protection hidden="1"/>
    </xf>
    <xf numFmtId="0" fontId="69" fillId="0" borderId="40" xfId="0" applyFont="1" applyBorder="1" applyAlignment="1" applyProtection="1">
      <alignment horizontal="center"/>
      <protection hidden="1"/>
    </xf>
    <xf numFmtId="0" fontId="70" fillId="0" borderId="0" xfId="0" applyFont="1" applyAlignment="1" applyProtection="1">
      <alignment horizontal="left" vertical="center" wrapText="1"/>
      <protection hidden="1"/>
    </xf>
    <xf numFmtId="0" fontId="60" fillId="0" borderId="0" xfId="0" applyFont="1" applyBorder="1" applyAlignment="1" applyProtection="1">
      <alignment horizontal="center"/>
      <protection hidden="1"/>
    </xf>
    <xf numFmtId="0" fontId="60" fillId="0" borderId="40" xfId="0" applyFont="1" applyBorder="1" applyAlignment="1" applyProtection="1">
      <alignment horizontal="center"/>
      <protection hidden="1"/>
    </xf>
    <xf numFmtId="0" fontId="60" fillId="4" borderId="0" xfId="0" applyFont="1" applyFill="1" applyBorder="1" applyAlignment="1" applyProtection="1">
      <alignment horizontal="center"/>
      <protection locked="0" hidden="1"/>
    </xf>
    <xf numFmtId="0" fontId="60" fillId="0" borderId="0" xfId="0" applyFont="1" applyAlignment="1" applyProtection="1">
      <alignment horizontal="center"/>
      <protection hidden="1"/>
    </xf>
    <xf numFmtId="0" fontId="60" fillId="0" borderId="109" xfId="0" applyFont="1" applyFill="1" applyBorder="1" applyAlignment="1" applyProtection="1">
      <alignment horizontal="right" vertical="center"/>
      <protection hidden="1"/>
    </xf>
    <xf numFmtId="0" fontId="60" fillId="0" borderId="133" xfId="0" applyFont="1" applyFill="1" applyBorder="1" applyAlignment="1" applyProtection="1">
      <alignment horizontal="right" vertical="center"/>
      <protection hidden="1"/>
    </xf>
    <xf numFmtId="0" fontId="70" fillId="4" borderId="133" xfId="0" applyFont="1" applyFill="1" applyBorder="1" applyAlignment="1" applyProtection="1">
      <alignment horizontal="center" vertical="center"/>
      <protection locked="0" hidden="1"/>
    </xf>
    <xf numFmtId="0" fontId="70" fillId="4" borderId="134" xfId="0" applyFont="1" applyFill="1" applyBorder="1" applyAlignment="1" applyProtection="1">
      <alignment horizontal="center" vertical="center"/>
      <protection locked="0" hidden="1"/>
    </xf>
    <xf numFmtId="0" fontId="69" fillId="0" borderId="64" xfId="0" applyFont="1" applyBorder="1" applyAlignment="1" applyProtection="1">
      <alignment horizontal="center" vertical="center"/>
      <protection hidden="1"/>
    </xf>
    <xf numFmtId="0" fontId="69" fillId="0" borderId="65" xfId="0" applyFont="1" applyBorder="1" applyAlignment="1" applyProtection="1">
      <alignment horizontal="center" vertical="center"/>
      <protection hidden="1"/>
    </xf>
    <xf numFmtId="0" fontId="69" fillId="0" borderId="66" xfId="0" applyFont="1" applyBorder="1" applyAlignment="1" applyProtection="1">
      <alignment horizontal="center" vertical="center"/>
      <protection hidden="1"/>
    </xf>
    <xf numFmtId="0" fontId="69" fillId="0" borderId="67" xfId="0" applyFont="1" applyBorder="1" applyAlignment="1" applyProtection="1">
      <alignment horizontal="center" vertical="center"/>
      <protection hidden="1"/>
    </xf>
    <xf numFmtId="0" fontId="69" fillId="0" borderId="68" xfId="0" applyFont="1" applyBorder="1" applyAlignment="1" applyProtection="1">
      <alignment horizontal="center" vertical="center"/>
      <protection hidden="1"/>
    </xf>
    <xf numFmtId="0" fontId="60" fillId="0" borderId="109" xfId="0" applyFont="1" applyBorder="1" applyAlignment="1" applyProtection="1">
      <alignment horizontal="left" vertical="center" wrapText="1"/>
      <protection hidden="1"/>
    </xf>
    <xf numFmtId="0" fontId="61" fillId="0" borderId="0" xfId="0" applyFont="1" applyAlignment="1" applyProtection="1">
      <alignment horizontal="left" vertical="center"/>
      <protection hidden="1"/>
    </xf>
    <xf numFmtId="0" fontId="64" fillId="0" borderId="64" xfId="0" applyFont="1" applyBorder="1" applyAlignment="1" applyProtection="1">
      <alignment horizontal="center" vertical="center" wrapText="1"/>
      <protection hidden="1"/>
    </xf>
    <xf numFmtId="0" fontId="64" fillId="0" borderId="65" xfId="0" applyFont="1" applyBorder="1" applyAlignment="1" applyProtection="1">
      <alignment horizontal="center" vertical="center" wrapText="1"/>
      <protection hidden="1"/>
    </xf>
    <xf numFmtId="0" fontId="64" fillId="0" borderId="66" xfId="0" applyFont="1" applyBorder="1" applyAlignment="1" applyProtection="1">
      <alignment horizontal="center" vertical="center" wrapText="1"/>
      <protection hidden="1"/>
    </xf>
    <xf numFmtId="0" fontId="64" fillId="0" borderId="30" xfId="0" applyFont="1" applyBorder="1" applyAlignment="1" applyProtection="1">
      <alignment horizontal="center" vertical="center" wrapText="1"/>
      <protection hidden="1"/>
    </xf>
    <xf numFmtId="0" fontId="64" fillId="0" borderId="0" xfId="0" applyFont="1" applyBorder="1" applyAlignment="1" applyProtection="1">
      <alignment horizontal="center" vertical="center" wrapText="1"/>
      <protection hidden="1"/>
    </xf>
    <xf numFmtId="0" fontId="64" fillId="0" borderId="14" xfId="0" applyFont="1" applyBorder="1" applyAlignment="1" applyProtection="1">
      <alignment horizontal="center" vertical="center" wrapText="1"/>
      <protection hidden="1"/>
    </xf>
    <xf numFmtId="0" fontId="64" fillId="0" borderId="67" xfId="0" applyFont="1" applyBorder="1" applyAlignment="1" applyProtection="1">
      <alignment horizontal="center" vertical="center" wrapText="1"/>
      <protection hidden="1"/>
    </xf>
    <xf numFmtId="0" fontId="64" fillId="0" borderId="40" xfId="0" applyFont="1" applyBorder="1" applyAlignment="1" applyProtection="1">
      <alignment horizontal="center" vertical="center" wrapText="1"/>
      <protection hidden="1"/>
    </xf>
    <xf numFmtId="0" fontId="64" fillId="0" borderId="68" xfId="0" applyFont="1" applyBorder="1" applyAlignment="1" applyProtection="1">
      <alignment horizontal="center" vertical="center" wrapText="1"/>
      <protection hidden="1"/>
    </xf>
    <xf numFmtId="0" fontId="60" fillId="6" borderId="133" xfId="0" applyFont="1" applyFill="1" applyBorder="1" applyAlignment="1" applyProtection="1">
      <alignment horizontal="center" vertical="center"/>
      <protection locked="0" hidden="1"/>
    </xf>
    <xf numFmtId="0" fontId="76" fillId="0" borderId="30" xfId="0" applyFont="1" applyBorder="1" applyAlignment="1" applyProtection="1">
      <alignment horizontal="center" vertical="center"/>
      <protection hidden="1"/>
    </xf>
    <xf numFmtId="0" fontId="76" fillId="0" borderId="0" xfId="0" applyFont="1" applyBorder="1" applyAlignment="1" applyProtection="1">
      <alignment horizontal="center" vertical="center"/>
      <protection hidden="1"/>
    </xf>
    <xf numFmtId="0" fontId="77" fillId="0" borderId="0" xfId="0" applyFont="1" applyBorder="1" applyAlignment="1" applyProtection="1">
      <alignment horizontal="center" vertical="center"/>
      <protection hidden="1"/>
    </xf>
    <xf numFmtId="0" fontId="71" fillId="0" borderId="0" xfId="0" applyFont="1" applyBorder="1" applyAlignment="1" applyProtection="1">
      <alignment horizontal="center" vertical="center"/>
      <protection hidden="1"/>
    </xf>
    <xf numFmtId="0" fontId="64" fillId="6" borderId="70" xfId="0" applyFont="1" applyFill="1" applyBorder="1" applyAlignment="1" applyProtection="1">
      <alignment horizontal="center" vertical="center"/>
      <protection locked="0" hidden="1"/>
    </xf>
    <xf numFmtId="38" fontId="60" fillId="4" borderId="70" xfId="3" applyFont="1" applyFill="1" applyBorder="1" applyAlignment="1" applyProtection="1">
      <alignment horizontal="center"/>
      <protection locked="0" hidden="1"/>
    </xf>
    <xf numFmtId="38" fontId="60" fillId="4" borderId="109" xfId="3" applyFont="1" applyFill="1" applyBorder="1" applyAlignment="1" applyProtection="1">
      <alignment horizontal="center"/>
      <protection locked="0" hidden="1"/>
    </xf>
    <xf numFmtId="0" fontId="60" fillId="4" borderId="70" xfId="0" applyFont="1" applyFill="1" applyBorder="1" applyAlignment="1" applyProtection="1">
      <alignment horizontal="center"/>
      <protection locked="0" hidden="1"/>
    </xf>
    <xf numFmtId="0" fontId="60" fillId="0" borderId="134" xfId="0" applyFont="1" applyBorder="1" applyAlignment="1" applyProtection="1">
      <alignment horizontal="center"/>
      <protection hidden="1"/>
    </xf>
    <xf numFmtId="0" fontId="65" fillId="0" borderId="134" xfId="0" applyFont="1" applyBorder="1" applyAlignment="1" applyProtection="1">
      <alignment horizontal="center" vertical="center"/>
      <protection hidden="1"/>
    </xf>
    <xf numFmtId="0" fontId="62" fillId="11" borderId="0" xfId="0" applyFont="1" applyFill="1" applyBorder="1" applyAlignment="1" applyProtection="1">
      <alignment horizontal="center" vertical="center"/>
      <protection locked="0" hidden="1"/>
    </xf>
    <xf numFmtId="0" fontId="64" fillId="0" borderId="7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6" borderId="0" xfId="0" applyFill="1" applyAlignment="1" applyProtection="1">
      <alignment horizontal="center" vertical="center"/>
      <protection hidden="1"/>
    </xf>
    <xf numFmtId="0" fontId="0" fillId="0" borderId="163" xfId="0" applyBorder="1" applyAlignment="1" applyProtection="1">
      <alignment horizontal="center" vertical="center"/>
      <protection hidden="1"/>
    </xf>
    <xf numFmtId="0" fontId="0" fillId="0" borderId="133" xfId="0" applyBorder="1" applyAlignment="1" applyProtection="1">
      <alignment horizontal="center" vertical="center"/>
      <protection hidden="1"/>
    </xf>
    <xf numFmtId="0" fontId="0" fillId="0" borderId="164"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70" xfId="0" applyBorder="1" applyAlignment="1" applyProtection="1">
      <alignment horizontal="center" vertical="center"/>
      <protection hidden="1"/>
    </xf>
    <xf numFmtId="0" fontId="0" fillId="0" borderId="0" xfId="0" applyAlignment="1" applyProtection="1">
      <alignment horizontal="center" vertical="center" textRotation="255"/>
      <protection hidden="1"/>
    </xf>
    <xf numFmtId="0" fontId="0" fillId="0" borderId="0" xfId="0" applyAlignment="1" applyProtection="1">
      <alignment horizontal="center" vertical="center" wrapText="1"/>
      <protection hidden="1"/>
    </xf>
    <xf numFmtId="176" fontId="0" fillId="0" borderId="0" xfId="0" applyNumberFormat="1" applyAlignment="1" applyProtection="1">
      <alignment horizontal="center" vertical="center" wrapText="1"/>
      <protection hidden="1"/>
    </xf>
    <xf numFmtId="0" fontId="0" fillId="0" borderId="153" xfId="0" applyBorder="1" applyAlignment="1" applyProtection="1">
      <alignment horizontal="center" vertical="center"/>
      <protection hidden="1"/>
    </xf>
    <xf numFmtId="0" fontId="0" fillId="0" borderId="134" xfId="0" applyBorder="1" applyAlignment="1" applyProtection="1">
      <alignment horizontal="center" vertical="center"/>
      <protection hidden="1"/>
    </xf>
    <xf numFmtId="0" fontId="47" fillId="0" borderId="0" xfId="0" applyFont="1" applyAlignment="1" applyProtection="1">
      <alignment horizontal="center" vertical="center" wrapText="1"/>
      <protection hidden="1"/>
    </xf>
    <xf numFmtId="0" fontId="52" fillId="0" borderId="0" xfId="0" applyFont="1" applyAlignment="1" applyProtection="1">
      <alignment horizontal="center" vertical="center"/>
      <protection hidden="1"/>
    </xf>
    <xf numFmtId="38" fontId="0" fillId="0" borderId="70" xfId="3" applyFont="1" applyBorder="1" applyAlignment="1" applyProtection="1">
      <alignment horizontal="center" vertical="center"/>
      <protection hidden="1"/>
    </xf>
    <xf numFmtId="176" fontId="59" fillId="0" borderId="0" xfId="0" applyNumberFormat="1" applyFont="1" applyAlignment="1" applyProtection="1">
      <alignment horizontal="center" vertical="center" wrapText="1"/>
      <protection hidden="1"/>
    </xf>
    <xf numFmtId="176" fontId="59" fillId="0" borderId="99" xfId="0" applyNumberFormat="1" applyFont="1" applyBorder="1" applyAlignment="1" applyProtection="1">
      <alignment horizontal="center" vertical="center" wrapText="1"/>
      <protection hidden="1"/>
    </xf>
    <xf numFmtId="0" fontId="50" fillId="0" borderId="0" xfId="0" applyFont="1" applyAlignment="1" applyProtection="1">
      <alignment horizontal="center" vertical="center"/>
      <protection hidden="1"/>
    </xf>
    <xf numFmtId="0" fontId="53" fillId="0" borderId="0" xfId="0" applyFont="1" applyAlignment="1" applyProtection="1">
      <alignment horizontal="center" vertical="center"/>
      <protection hidden="1"/>
    </xf>
    <xf numFmtId="0" fontId="47" fillId="0" borderId="146" xfId="0" applyFont="1" applyBorder="1" applyAlignment="1" applyProtection="1">
      <alignment horizontal="center" vertical="center"/>
      <protection hidden="1"/>
    </xf>
    <xf numFmtId="0" fontId="47" fillId="0" borderId="70" xfId="0" applyFont="1" applyBorder="1" applyAlignment="1" applyProtection="1">
      <alignment horizontal="center" vertical="center"/>
      <protection hidden="1"/>
    </xf>
    <xf numFmtId="0" fontId="0" fillId="0" borderId="70" xfId="0" applyBorder="1" applyAlignment="1" applyProtection="1">
      <alignment horizontal="center" vertical="center" wrapText="1"/>
      <protection hidden="1"/>
    </xf>
    <xf numFmtId="38" fontId="0" fillId="0" borderId="0" xfId="0" applyNumberFormat="1" applyAlignment="1" applyProtection="1">
      <alignment horizontal="center" vertical="center"/>
      <protection hidden="1"/>
    </xf>
    <xf numFmtId="0" fontId="0" fillId="0" borderId="138" xfId="0" applyBorder="1" applyAlignment="1" applyProtection="1">
      <alignment horizontal="center" vertical="center"/>
      <protection hidden="1"/>
    </xf>
    <xf numFmtId="0" fontId="0" fillId="0" borderId="131" xfId="0" applyBorder="1" applyAlignment="1" applyProtection="1">
      <alignment horizontal="center" vertical="center"/>
      <protection hidden="1"/>
    </xf>
    <xf numFmtId="0" fontId="0" fillId="5" borderId="141" xfId="0" applyFill="1" applyBorder="1" applyAlignment="1" applyProtection="1">
      <alignment horizontal="center" vertical="center"/>
      <protection hidden="1"/>
    </xf>
    <xf numFmtId="0" fontId="0" fillId="5" borderId="40" xfId="0" applyFill="1" applyBorder="1" applyAlignment="1" applyProtection="1">
      <alignment horizontal="center" vertical="center"/>
      <protection hidden="1"/>
    </xf>
    <xf numFmtId="0" fontId="0" fillId="5" borderId="68" xfId="0" applyFill="1" applyBorder="1" applyAlignment="1" applyProtection="1">
      <alignment horizontal="center" vertical="center"/>
      <protection hidden="1"/>
    </xf>
    <xf numFmtId="0" fontId="0" fillId="0" borderId="109" xfId="0" applyBorder="1" applyAlignment="1" applyProtection="1">
      <alignment horizontal="center" vertical="center"/>
      <protection hidden="1"/>
    </xf>
    <xf numFmtId="0" fontId="0" fillId="0" borderId="142" xfId="0" applyBorder="1" applyAlignment="1" applyProtection="1">
      <alignment horizontal="center" vertical="center"/>
      <protection hidden="1"/>
    </xf>
    <xf numFmtId="0" fontId="0" fillId="0" borderId="92" xfId="0" applyBorder="1" applyAlignment="1" applyProtection="1">
      <alignment horizontal="center" vertical="center"/>
      <protection hidden="1"/>
    </xf>
    <xf numFmtId="0" fontId="0" fillId="0" borderId="93" xfId="0" applyBorder="1" applyAlignment="1" applyProtection="1">
      <alignment horizontal="center" vertical="center"/>
      <protection hidden="1"/>
    </xf>
    <xf numFmtId="0" fontId="0" fillId="0" borderId="95" xfId="0" applyBorder="1" applyAlignment="1" applyProtection="1">
      <alignment horizontal="center" vertical="center"/>
      <protection hidden="1"/>
    </xf>
    <xf numFmtId="0" fontId="56" fillId="0" borderId="70" xfId="0" applyNumberFormat="1" applyFont="1" applyBorder="1" applyAlignment="1" applyProtection="1">
      <alignment horizontal="center" vertical="center"/>
      <protection hidden="1"/>
    </xf>
    <xf numFmtId="0" fontId="0" fillId="0" borderId="158" xfId="0" applyBorder="1" applyAlignment="1" applyProtection="1">
      <alignment horizontal="center" vertical="center"/>
      <protection hidden="1"/>
    </xf>
    <xf numFmtId="0" fontId="0" fillId="0" borderId="159" xfId="0" applyBorder="1" applyAlignment="1" applyProtection="1">
      <alignment horizontal="center" vertical="center"/>
      <protection hidden="1"/>
    </xf>
    <xf numFmtId="0" fontId="0" fillId="0" borderId="160" xfId="0" applyBorder="1" applyAlignment="1" applyProtection="1">
      <alignment horizontal="center" vertical="center"/>
      <protection hidden="1"/>
    </xf>
    <xf numFmtId="0" fontId="50" fillId="0" borderId="158" xfId="0" applyFont="1" applyBorder="1" applyAlignment="1" applyProtection="1">
      <alignment horizontal="center" vertical="center"/>
      <protection hidden="1"/>
    </xf>
    <xf numFmtId="0" fontId="53" fillId="0" borderId="159" xfId="0" applyFont="1" applyBorder="1" applyAlignment="1" applyProtection="1">
      <alignment horizontal="center" vertical="center"/>
      <protection hidden="1"/>
    </xf>
    <xf numFmtId="0" fontId="53" fillId="0" borderId="160" xfId="0" applyFont="1" applyBorder="1" applyAlignment="1" applyProtection="1">
      <alignment horizontal="center" vertical="center"/>
      <protection hidden="1"/>
    </xf>
    <xf numFmtId="0" fontId="47" fillId="0" borderId="11" xfId="0" applyFont="1" applyBorder="1" applyAlignment="1" applyProtection="1">
      <alignment horizontal="center" vertical="center"/>
      <protection hidden="1"/>
    </xf>
    <xf numFmtId="0" fontId="47" fillId="0" borderId="68" xfId="0" applyFont="1" applyBorder="1" applyAlignment="1" applyProtection="1">
      <alignment horizontal="center" vertical="center"/>
      <protection hidden="1"/>
    </xf>
    <xf numFmtId="0" fontId="47" fillId="0" borderId="134" xfId="0" applyFont="1" applyBorder="1" applyAlignment="1" applyProtection="1">
      <alignment horizontal="center" vertical="center"/>
      <protection hidden="1"/>
    </xf>
    <xf numFmtId="0" fontId="48" fillId="0" borderId="157" xfId="0" applyFont="1" applyBorder="1" applyAlignment="1" applyProtection="1">
      <alignment horizontal="center" vertical="center"/>
      <protection hidden="1"/>
    </xf>
    <xf numFmtId="0" fontId="49" fillId="0" borderId="157" xfId="0" applyFont="1" applyBorder="1" applyAlignment="1" applyProtection="1">
      <alignment horizontal="center" vertical="center"/>
      <protection hidden="1"/>
    </xf>
    <xf numFmtId="0" fontId="55" fillId="8" borderId="0" xfId="0" applyFont="1" applyFill="1" applyAlignment="1" applyProtection="1">
      <alignment horizontal="center" vertical="center"/>
      <protection hidden="1"/>
    </xf>
    <xf numFmtId="0" fontId="0" fillId="0" borderId="130" xfId="0" applyBorder="1" applyAlignment="1" applyProtection="1">
      <alignment horizontal="center" vertical="center"/>
      <protection hidden="1"/>
    </xf>
    <xf numFmtId="0" fontId="0" fillId="0" borderId="132" xfId="0" applyBorder="1" applyAlignment="1" applyProtection="1">
      <alignment horizontal="center" vertical="center"/>
      <protection hidden="1"/>
    </xf>
    <xf numFmtId="38" fontId="0" fillId="0" borderId="70" xfId="0" applyNumberFormat="1" applyBorder="1" applyAlignment="1" applyProtection="1">
      <alignment horizontal="center" vertical="center"/>
      <protection hidden="1"/>
    </xf>
    <xf numFmtId="0" fontId="47" fillId="0" borderId="66" xfId="0" applyFont="1" applyBorder="1" applyAlignment="1" applyProtection="1">
      <alignment horizontal="center" vertical="center"/>
      <protection hidden="1"/>
    </xf>
    <xf numFmtId="0" fontId="48" fillId="5" borderId="140" xfId="0" applyFont="1" applyFill="1" applyBorder="1" applyAlignment="1" applyProtection="1">
      <alignment horizontal="center" vertical="center" wrapText="1"/>
      <protection hidden="1"/>
    </xf>
    <xf numFmtId="0" fontId="49" fillId="5" borderId="0" xfId="0" applyFont="1" applyFill="1" applyBorder="1" applyAlignment="1" applyProtection="1">
      <alignment horizontal="center" vertical="center" wrapText="1"/>
      <protection hidden="1"/>
    </xf>
    <xf numFmtId="0" fontId="49" fillId="5" borderId="14" xfId="0" applyFont="1" applyFill="1" applyBorder="1" applyAlignment="1" applyProtection="1">
      <alignment horizontal="center" vertical="center" wrapText="1"/>
      <protection hidden="1"/>
    </xf>
    <xf numFmtId="0" fontId="49" fillId="5" borderId="140" xfId="0" applyFont="1" applyFill="1" applyBorder="1" applyAlignment="1" applyProtection="1">
      <alignment horizontal="center" vertical="center" wrapText="1"/>
      <protection hidden="1"/>
    </xf>
    <xf numFmtId="0" fontId="0" fillId="0" borderId="109" xfId="0" applyFill="1" applyBorder="1" applyAlignment="1" applyProtection="1">
      <alignment horizontal="center" vertical="center"/>
      <protection hidden="1"/>
    </xf>
    <xf numFmtId="0" fontId="0" fillId="0" borderId="133" xfId="0" applyFill="1" applyBorder="1" applyAlignment="1" applyProtection="1">
      <alignment horizontal="center" vertical="center"/>
      <protection hidden="1"/>
    </xf>
    <xf numFmtId="0" fontId="0" fillId="0" borderId="134" xfId="0" applyFill="1" applyBorder="1" applyAlignment="1" applyProtection="1">
      <alignment horizontal="center" vertical="center"/>
      <protection hidden="1"/>
    </xf>
    <xf numFmtId="0" fontId="56" fillId="0" borderId="130" xfId="0" applyFont="1" applyBorder="1" applyAlignment="1" applyProtection="1">
      <alignment horizontal="center" vertical="center"/>
      <protection hidden="1"/>
    </xf>
    <xf numFmtId="0" fontId="57" fillId="0" borderId="131" xfId="0" applyFont="1" applyBorder="1" applyAlignment="1" applyProtection="1">
      <alignment horizontal="center" vertical="center"/>
      <protection hidden="1"/>
    </xf>
    <xf numFmtId="0" fontId="57" fillId="0" borderId="132" xfId="0" applyFont="1"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0" fontId="0" fillId="3" borderId="0" xfId="0" applyFill="1" applyAlignment="1" applyProtection="1">
      <alignment horizontal="left" vertical="top"/>
      <protection hidden="1"/>
    </xf>
    <xf numFmtId="0" fontId="0" fillId="3" borderId="70" xfId="0" applyFill="1" applyBorder="1" applyAlignment="1" applyProtection="1">
      <alignment horizontal="center" vertical="center"/>
      <protection hidden="1"/>
    </xf>
    <xf numFmtId="0" fontId="0" fillId="0" borderId="98" xfId="0" applyBorder="1" applyAlignment="1" applyProtection="1">
      <alignment horizontal="center" vertical="center"/>
      <protection hidden="1"/>
    </xf>
    <xf numFmtId="0" fontId="0" fillId="0" borderId="99"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0" fillId="0" borderId="165" xfId="0" applyBorder="1" applyAlignment="1" applyProtection="1">
      <alignment horizontal="center" vertical="center"/>
      <protection hidden="1"/>
    </xf>
    <xf numFmtId="0" fontId="0" fillId="0" borderId="166" xfId="0" applyBorder="1" applyAlignment="1" applyProtection="1">
      <alignment horizontal="center" vertical="center"/>
      <protection hidden="1"/>
    </xf>
    <xf numFmtId="0" fontId="0" fillId="0" borderId="167" xfId="0" applyBorder="1" applyAlignment="1" applyProtection="1">
      <alignment horizontal="center" vertical="center"/>
      <protection hidden="1"/>
    </xf>
    <xf numFmtId="0" fontId="0" fillId="0" borderId="168" xfId="0" applyBorder="1" applyAlignment="1" applyProtection="1">
      <alignment horizontal="center" vertical="center"/>
      <protection hidden="1"/>
    </xf>
    <xf numFmtId="0" fontId="0" fillId="0" borderId="169" xfId="0" applyBorder="1" applyAlignment="1" applyProtection="1">
      <alignment horizontal="center" vertical="center"/>
      <protection hidden="1"/>
    </xf>
    <xf numFmtId="0" fontId="0" fillId="0" borderId="170"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Alignment="1" applyProtection="1">
      <alignment horizontal="left" vertical="center"/>
      <protection hidden="1"/>
    </xf>
    <xf numFmtId="38" fontId="0" fillId="0" borderId="163" xfId="0" applyNumberFormat="1" applyBorder="1" applyAlignment="1" applyProtection="1">
      <alignment horizontal="center" vertical="center"/>
      <protection hidden="1"/>
    </xf>
    <xf numFmtId="3" fontId="45" fillId="3" borderId="0" xfId="3" applyNumberFormat="1" applyFont="1" applyFill="1" applyBorder="1" applyAlignment="1" applyProtection="1">
      <alignment horizontal="center" vertical="center"/>
      <protection hidden="1"/>
    </xf>
    <xf numFmtId="3" fontId="45" fillId="3" borderId="0" xfId="3" applyNumberFormat="1" applyFont="1" applyFill="1" applyBorder="1" applyAlignment="1" applyProtection="1">
      <alignment horizontal="center" vertical="center" wrapText="1"/>
      <protection hidden="1"/>
    </xf>
    <xf numFmtId="38" fontId="35" fillId="4" borderId="13" xfId="3" applyFont="1" applyFill="1" applyBorder="1" applyAlignment="1" applyProtection="1">
      <alignment horizontal="right" vertical="center" shrinkToFit="1"/>
      <protection hidden="1"/>
    </xf>
    <xf numFmtId="38" fontId="35" fillId="4" borderId="0" xfId="3" applyFont="1" applyFill="1" applyBorder="1" applyAlignment="1" applyProtection="1">
      <alignment horizontal="right" vertical="center" shrinkToFit="1"/>
      <protection hidden="1"/>
    </xf>
    <xf numFmtId="38" fontId="35" fillId="4" borderId="5" xfId="3" applyFont="1" applyFill="1" applyBorder="1" applyAlignment="1" applyProtection="1">
      <alignment horizontal="right" vertical="center" shrinkToFit="1"/>
      <protection hidden="1"/>
    </xf>
    <xf numFmtId="38" fontId="23" fillId="3" borderId="52" xfId="3" applyFont="1" applyFill="1" applyBorder="1" applyAlignment="1" applyProtection="1">
      <alignment horizontal="center" vertical="top"/>
      <protection hidden="1"/>
    </xf>
    <xf numFmtId="38" fontId="35" fillId="4" borderId="51" xfId="3" applyFont="1" applyFill="1" applyBorder="1" applyAlignment="1" applyProtection="1">
      <alignment horizontal="right" vertical="center" shrinkToFit="1"/>
      <protection hidden="1"/>
    </xf>
    <xf numFmtId="38" fontId="35" fillId="3" borderId="51" xfId="3" applyFont="1" applyFill="1" applyBorder="1" applyAlignment="1" applyProtection="1">
      <alignment horizontal="right" vertical="center" shrinkToFit="1"/>
      <protection hidden="1"/>
    </xf>
    <xf numFmtId="38" fontId="35" fillId="3" borderId="44" xfId="3" applyFont="1" applyFill="1" applyBorder="1" applyAlignment="1" applyProtection="1">
      <alignment horizontal="right" vertical="center" shrinkToFit="1"/>
      <protection hidden="1"/>
    </xf>
    <xf numFmtId="38" fontId="23" fillId="3" borderId="45" xfId="3" applyFont="1" applyFill="1" applyBorder="1" applyAlignment="1" applyProtection="1">
      <alignment horizontal="center" vertical="top"/>
      <protection hidden="1"/>
    </xf>
    <xf numFmtId="0" fontId="36" fillId="4" borderId="0" xfId="1" applyFont="1" applyFill="1" applyBorder="1" applyAlignment="1" applyProtection="1">
      <alignment horizontal="center" shrinkToFit="1"/>
      <protection hidden="1"/>
    </xf>
    <xf numFmtId="0" fontId="36" fillId="4" borderId="19" xfId="1" applyFont="1" applyFill="1" applyBorder="1" applyAlignment="1" applyProtection="1">
      <alignment horizontal="center" shrinkToFit="1"/>
      <protection hidden="1"/>
    </xf>
    <xf numFmtId="0" fontId="22" fillId="3" borderId="22" xfId="1" applyFont="1" applyFill="1" applyBorder="1" applyAlignment="1" applyProtection="1">
      <alignment horizontal="center" vertical="center"/>
      <protection hidden="1"/>
    </xf>
    <xf numFmtId="0" fontId="22" fillId="3" borderId="23" xfId="1" applyFont="1" applyFill="1" applyBorder="1" applyAlignment="1" applyProtection="1">
      <alignment horizontal="center" vertical="center"/>
      <protection hidden="1"/>
    </xf>
    <xf numFmtId="0" fontId="22" fillId="3" borderId="24" xfId="1" applyFont="1" applyFill="1" applyBorder="1" applyAlignment="1" applyProtection="1">
      <alignment horizontal="center" vertical="center"/>
      <protection hidden="1"/>
    </xf>
    <xf numFmtId="0" fontId="22" fillId="3" borderId="27" xfId="1" applyFont="1" applyFill="1" applyBorder="1" applyAlignment="1" applyProtection="1">
      <alignment horizontal="center" vertical="center"/>
      <protection hidden="1"/>
    </xf>
    <xf numFmtId="0" fontId="22" fillId="3" borderId="0" xfId="1" applyFont="1" applyFill="1" applyBorder="1" applyAlignment="1" applyProtection="1">
      <alignment horizontal="center" vertical="center"/>
      <protection hidden="1"/>
    </xf>
    <xf numFmtId="0" fontId="22" fillId="3" borderId="14" xfId="1" applyFont="1" applyFill="1" applyBorder="1" applyAlignment="1" applyProtection="1">
      <alignment horizontal="center" vertical="center"/>
      <protection hidden="1"/>
    </xf>
    <xf numFmtId="0" fontId="37" fillId="4" borderId="25" xfId="1" applyFont="1" applyFill="1" applyBorder="1" applyAlignment="1" applyProtection="1">
      <alignment horizontal="center" vertical="center" shrinkToFit="1"/>
      <protection hidden="1"/>
    </xf>
    <xf numFmtId="0" fontId="37" fillId="4" borderId="23" xfId="1" applyFont="1" applyFill="1" applyBorder="1" applyAlignment="1" applyProtection="1">
      <alignment horizontal="center" vertical="center" shrinkToFit="1"/>
      <protection hidden="1"/>
    </xf>
    <xf numFmtId="0" fontId="37" fillId="4" borderId="24" xfId="1" applyFont="1" applyFill="1" applyBorder="1" applyAlignment="1" applyProtection="1">
      <alignment horizontal="center" vertical="center" shrinkToFit="1"/>
      <protection hidden="1"/>
    </xf>
    <xf numFmtId="0" fontId="37" fillId="4" borderId="18" xfId="1" applyFont="1" applyFill="1" applyBorder="1" applyAlignment="1" applyProtection="1">
      <alignment horizontal="center" vertical="center" shrinkToFit="1"/>
      <protection hidden="1"/>
    </xf>
    <xf numFmtId="0" fontId="37" fillId="4" borderId="19" xfId="1" applyFont="1" applyFill="1" applyBorder="1" applyAlignment="1" applyProtection="1">
      <alignment horizontal="center" vertical="center" shrinkToFit="1"/>
      <protection hidden="1"/>
    </xf>
    <xf numFmtId="0" fontId="37" fillId="4" borderId="20" xfId="1" applyFont="1" applyFill="1" applyBorder="1" applyAlignment="1" applyProtection="1">
      <alignment horizontal="center" vertical="center" shrinkToFit="1"/>
      <protection hidden="1"/>
    </xf>
    <xf numFmtId="38" fontId="58" fillId="4" borderId="55" xfId="3" applyFont="1" applyFill="1" applyBorder="1" applyAlignment="1" applyProtection="1">
      <alignment horizontal="center" vertical="center" wrapText="1" shrinkToFit="1"/>
      <protection hidden="1"/>
    </xf>
    <xf numFmtId="38" fontId="58" fillId="4" borderId="13" xfId="3" applyFont="1" applyFill="1" applyBorder="1" applyAlignment="1" applyProtection="1">
      <alignment horizontal="center" vertical="center" wrapText="1" shrinkToFit="1"/>
      <protection hidden="1"/>
    </xf>
    <xf numFmtId="38" fontId="58" fillId="4" borderId="56" xfId="3" applyFont="1" applyFill="1" applyBorder="1" applyAlignment="1" applyProtection="1">
      <alignment horizontal="center" vertical="center" wrapText="1" shrinkToFit="1"/>
      <protection hidden="1"/>
    </xf>
    <xf numFmtId="38" fontId="58" fillId="4" borderId="32" xfId="3" applyFont="1" applyFill="1" applyBorder="1" applyAlignment="1" applyProtection="1">
      <alignment horizontal="center" vertical="center" wrapText="1" shrinkToFit="1"/>
      <protection hidden="1"/>
    </xf>
    <xf numFmtId="38" fontId="58" fillId="4" borderId="0" xfId="3" applyFont="1" applyFill="1" applyBorder="1" applyAlignment="1" applyProtection="1">
      <alignment horizontal="center" vertical="center" wrapText="1" shrinkToFit="1"/>
      <protection hidden="1"/>
    </xf>
    <xf numFmtId="38" fontId="58" fillId="4" borderId="31" xfId="3" applyFont="1" applyFill="1" applyBorder="1" applyAlignment="1" applyProtection="1">
      <alignment horizontal="center" vertical="center" wrapText="1" shrinkToFit="1"/>
      <protection hidden="1"/>
    </xf>
    <xf numFmtId="38" fontId="43" fillId="3" borderId="12" xfId="3" applyFont="1" applyFill="1" applyBorder="1" applyAlignment="1" applyProtection="1">
      <alignment horizontal="right" vertical="center"/>
      <protection hidden="1"/>
    </xf>
    <xf numFmtId="38" fontId="43" fillId="3" borderId="13" xfId="3" applyFont="1" applyFill="1" applyBorder="1" applyAlignment="1" applyProtection="1">
      <alignment horizontal="right" vertical="center"/>
      <protection hidden="1"/>
    </xf>
    <xf numFmtId="38" fontId="43" fillId="3" borderId="69" xfId="3" applyFont="1" applyFill="1" applyBorder="1" applyAlignment="1" applyProtection="1">
      <alignment horizontal="right" vertical="center"/>
      <protection hidden="1"/>
    </xf>
    <xf numFmtId="38" fontId="43" fillId="3" borderId="30" xfId="3" applyFont="1" applyFill="1" applyBorder="1" applyAlignment="1" applyProtection="1">
      <alignment horizontal="right" vertical="center"/>
      <protection hidden="1"/>
    </xf>
    <xf numFmtId="38" fontId="43" fillId="3" borderId="0" xfId="3" applyFont="1" applyFill="1" applyBorder="1" applyAlignment="1" applyProtection="1">
      <alignment horizontal="right" vertical="center"/>
      <protection hidden="1"/>
    </xf>
    <xf numFmtId="38" fontId="43" fillId="3" borderId="14" xfId="3" applyFont="1" applyFill="1" applyBorder="1" applyAlignment="1" applyProtection="1">
      <alignment horizontal="right" vertical="center"/>
      <protection hidden="1"/>
    </xf>
    <xf numFmtId="38" fontId="43" fillId="3" borderId="67" xfId="3" applyFont="1" applyFill="1" applyBorder="1" applyAlignment="1" applyProtection="1">
      <alignment horizontal="right" vertical="center"/>
      <protection hidden="1"/>
    </xf>
    <xf numFmtId="38" fontId="43" fillId="3" borderId="40" xfId="3" applyFont="1" applyFill="1" applyBorder="1" applyAlignment="1" applyProtection="1">
      <alignment horizontal="right" vertical="center"/>
      <protection hidden="1"/>
    </xf>
    <xf numFmtId="38" fontId="43" fillId="3" borderId="68" xfId="3" applyFont="1" applyFill="1" applyBorder="1" applyAlignment="1" applyProtection="1">
      <alignment horizontal="right" vertical="center"/>
      <protection hidden="1"/>
    </xf>
    <xf numFmtId="38" fontId="22" fillId="3" borderId="49" xfId="3" applyFont="1" applyFill="1" applyBorder="1" applyAlignment="1" applyProtection="1">
      <alignment horizontal="center" vertical="center" shrinkToFit="1"/>
      <protection hidden="1"/>
    </xf>
    <xf numFmtId="38" fontId="23" fillId="3" borderId="49" xfId="3" applyFont="1" applyFill="1" applyBorder="1" applyAlignment="1" applyProtection="1">
      <alignment horizontal="center" vertical="center"/>
      <protection hidden="1"/>
    </xf>
    <xf numFmtId="38" fontId="23" fillId="3" borderId="50" xfId="3" applyFont="1" applyFill="1" applyBorder="1" applyAlignment="1" applyProtection="1">
      <alignment horizontal="center" vertical="center"/>
      <protection hidden="1"/>
    </xf>
    <xf numFmtId="38" fontId="22" fillId="3" borderId="74" xfId="3" applyFont="1" applyFill="1" applyBorder="1" applyAlignment="1" applyProtection="1">
      <alignment horizontal="center" vertical="center" shrinkToFit="1"/>
      <protection hidden="1"/>
    </xf>
    <xf numFmtId="38" fontId="23" fillId="3" borderId="74" xfId="3" applyFont="1" applyFill="1" applyBorder="1" applyAlignment="1" applyProtection="1">
      <alignment horizontal="center" vertical="center"/>
      <protection hidden="1"/>
    </xf>
    <xf numFmtId="38" fontId="23" fillId="3" borderId="61" xfId="3" applyFont="1" applyFill="1" applyBorder="1" applyAlignment="1" applyProtection="1">
      <alignment horizontal="center" vertical="center"/>
      <protection hidden="1"/>
    </xf>
    <xf numFmtId="38" fontId="22" fillId="3" borderId="49" xfId="3" applyFont="1" applyFill="1" applyBorder="1" applyAlignment="1" applyProtection="1">
      <alignment horizontal="center" vertical="center" textRotation="255" shrinkToFit="1"/>
      <protection hidden="1"/>
    </xf>
    <xf numFmtId="38" fontId="35" fillId="3" borderId="62" xfId="3" applyFont="1" applyFill="1" applyBorder="1" applyAlignment="1" applyProtection="1">
      <alignment horizontal="right" vertical="center" shrinkToFit="1"/>
      <protection hidden="1"/>
    </xf>
    <xf numFmtId="38" fontId="23" fillId="3" borderId="63" xfId="3" applyFont="1" applyFill="1" applyBorder="1" applyAlignment="1" applyProtection="1">
      <alignment horizontal="center" vertical="top"/>
      <protection hidden="1"/>
    </xf>
    <xf numFmtId="38" fontId="23" fillId="3" borderId="42" xfId="3" applyFont="1" applyFill="1" applyBorder="1" applyAlignment="1" applyProtection="1">
      <alignment horizontal="center" vertical="center"/>
      <protection hidden="1"/>
    </xf>
    <xf numFmtId="38" fontId="23" fillId="3" borderId="43" xfId="3" applyFont="1" applyFill="1" applyBorder="1" applyAlignment="1" applyProtection="1">
      <alignment horizontal="center" vertical="center"/>
      <protection hidden="1"/>
    </xf>
    <xf numFmtId="176" fontId="31" fillId="4" borderId="19" xfId="1" applyNumberFormat="1" applyFont="1" applyFill="1" applyBorder="1" applyAlignment="1" applyProtection="1">
      <alignment horizontal="center" vertical="center" shrinkToFit="1"/>
      <protection hidden="1"/>
    </xf>
    <xf numFmtId="0" fontId="23" fillId="3" borderId="25" xfId="1" applyFont="1" applyFill="1" applyBorder="1" applyAlignment="1" applyProtection="1">
      <alignment horizontal="center" vertical="top" wrapText="1"/>
      <protection hidden="1"/>
    </xf>
    <xf numFmtId="0" fontId="23" fillId="3" borderId="23" xfId="1" applyFont="1" applyFill="1" applyBorder="1" applyAlignment="1" applyProtection="1">
      <alignment horizontal="center" vertical="top" wrapText="1"/>
      <protection hidden="1"/>
    </xf>
    <xf numFmtId="0" fontId="23" fillId="3" borderId="23" xfId="1" applyFont="1" applyFill="1" applyBorder="1" applyAlignment="1" applyProtection="1">
      <alignment horizontal="center" vertical="center"/>
      <protection hidden="1"/>
    </xf>
    <xf numFmtId="0" fontId="39" fillId="3" borderId="0" xfId="1" applyFont="1" applyFill="1" applyAlignment="1" applyProtection="1">
      <alignment horizontal="center" vertical="center" wrapText="1"/>
      <protection hidden="1"/>
    </xf>
    <xf numFmtId="0" fontId="29" fillId="3" borderId="0" xfId="1" applyFont="1" applyFill="1" applyAlignment="1" applyProtection="1">
      <alignment horizontal="center" vertical="center"/>
      <protection hidden="1"/>
    </xf>
    <xf numFmtId="0" fontId="31" fillId="3" borderId="118" xfId="1" applyFont="1" applyFill="1" applyBorder="1" applyAlignment="1" applyProtection="1">
      <alignment horizontal="center" vertical="center" wrapText="1"/>
      <protection hidden="1"/>
    </xf>
    <xf numFmtId="0" fontId="31" fillId="3" borderId="119" xfId="1" applyFont="1" applyFill="1" applyBorder="1" applyAlignment="1" applyProtection="1">
      <alignment horizontal="center" vertical="center" wrapText="1"/>
      <protection hidden="1"/>
    </xf>
    <xf numFmtId="0" fontId="31" fillId="3" borderId="120" xfId="1" applyFont="1" applyFill="1" applyBorder="1" applyAlignment="1" applyProtection="1">
      <alignment horizontal="center" vertical="center" wrapText="1"/>
      <protection hidden="1"/>
    </xf>
    <xf numFmtId="0" fontId="22" fillId="3" borderId="2" xfId="1" applyFont="1" applyFill="1" applyBorder="1" applyAlignment="1" applyProtection="1">
      <alignment horizontal="center" vertical="center" shrinkToFit="1"/>
      <protection hidden="1"/>
    </xf>
    <xf numFmtId="0" fontId="22" fillId="3" borderId="3" xfId="1" applyFont="1" applyFill="1" applyBorder="1" applyAlignment="1" applyProtection="1">
      <alignment horizontal="center" vertical="center" shrinkToFit="1"/>
      <protection hidden="1"/>
    </xf>
    <xf numFmtId="0" fontId="6" fillId="3" borderId="0" xfId="1" applyFont="1" applyFill="1" applyAlignment="1" applyProtection="1">
      <alignment horizontal="center" vertical="center" textRotation="255"/>
      <protection hidden="1"/>
    </xf>
    <xf numFmtId="0" fontId="22" fillId="3" borderId="0" xfId="1" applyFont="1" applyFill="1" applyAlignment="1" applyProtection="1">
      <alignment horizontal="center" vertical="center" shrinkToFit="1"/>
      <protection hidden="1"/>
    </xf>
    <xf numFmtId="0" fontId="22" fillId="3" borderId="116" xfId="1" applyFont="1" applyFill="1" applyBorder="1" applyAlignment="1" applyProtection="1">
      <alignment horizontal="center" vertical="center"/>
      <protection hidden="1"/>
    </xf>
    <xf numFmtId="0" fontId="22" fillId="3" borderId="117" xfId="1" applyFont="1" applyFill="1" applyBorder="1" applyAlignment="1" applyProtection="1">
      <alignment horizontal="center" vertical="center"/>
      <protection hidden="1"/>
    </xf>
    <xf numFmtId="0" fontId="35" fillId="4" borderId="4" xfId="1" applyFont="1" applyFill="1" applyBorder="1" applyAlignment="1" applyProtection="1">
      <alignment horizontal="center" vertical="center" shrinkToFit="1"/>
      <protection hidden="1"/>
    </xf>
    <xf numFmtId="0" fontId="35" fillId="4" borderId="5" xfId="1" applyFont="1" applyFill="1" applyBorder="1" applyAlignment="1" applyProtection="1">
      <alignment horizontal="center" vertical="center" shrinkToFit="1"/>
      <protection hidden="1"/>
    </xf>
    <xf numFmtId="0" fontId="35" fillId="4" borderId="6" xfId="1" applyFont="1" applyFill="1" applyBorder="1" applyAlignment="1" applyProtection="1">
      <alignment horizontal="center" vertical="center" shrinkToFit="1"/>
      <protection hidden="1"/>
    </xf>
    <xf numFmtId="0" fontId="22" fillId="3" borderId="10" xfId="1" applyFont="1" applyFill="1" applyBorder="1" applyAlignment="1" applyProtection="1">
      <alignment horizontal="center" vertical="center"/>
      <protection hidden="1"/>
    </xf>
    <xf numFmtId="0" fontId="22" fillId="3" borderId="11" xfId="1" applyFont="1" applyFill="1" applyBorder="1" applyAlignment="1" applyProtection="1">
      <alignment horizontal="center" vertical="center"/>
      <protection hidden="1"/>
    </xf>
    <xf numFmtId="0" fontId="22" fillId="3" borderId="16" xfId="1" applyFont="1" applyFill="1" applyBorder="1" applyAlignment="1" applyProtection="1">
      <alignment horizontal="center" vertical="center"/>
      <protection hidden="1"/>
    </xf>
    <xf numFmtId="0" fontId="22" fillId="3" borderId="17" xfId="1" applyFont="1" applyFill="1" applyBorder="1" applyAlignment="1" applyProtection="1">
      <alignment horizontal="center" vertical="center"/>
      <protection hidden="1"/>
    </xf>
    <xf numFmtId="0" fontId="51" fillId="4" borderId="30" xfId="1" applyFont="1" applyFill="1" applyBorder="1" applyAlignment="1" applyProtection="1">
      <alignment horizontal="center" vertical="center" shrinkToFit="1"/>
      <protection hidden="1"/>
    </xf>
    <xf numFmtId="0" fontId="51" fillId="4" borderId="0" xfId="1" applyFont="1" applyFill="1" applyBorder="1" applyAlignment="1" applyProtection="1">
      <alignment horizontal="center" vertical="center" shrinkToFit="1"/>
      <protection hidden="1"/>
    </xf>
    <xf numFmtId="0" fontId="51" fillId="4" borderId="36" xfId="1" applyFont="1" applyFill="1" applyBorder="1" applyAlignment="1" applyProtection="1">
      <alignment horizontal="center" vertical="center" shrinkToFit="1"/>
      <protection hidden="1"/>
    </xf>
    <xf numFmtId="0" fontId="51" fillId="4" borderId="34" xfId="1" applyFont="1" applyFill="1" applyBorder="1" applyAlignment="1" applyProtection="1">
      <alignment horizontal="center" vertical="center" shrinkToFit="1"/>
      <protection hidden="1"/>
    </xf>
    <xf numFmtId="0" fontId="23" fillId="3" borderId="23" xfId="1" applyFont="1" applyFill="1" applyBorder="1" applyAlignment="1" applyProtection="1">
      <alignment vertical="top"/>
      <protection hidden="1"/>
    </xf>
    <xf numFmtId="0" fontId="23" fillId="3" borderId="28" xfId="1" applyFont="1" applyFill="1" applyBorder="1" applyAlignment="1" applyProtection="1">
      <alignment vertical="top"/>
      <protection hidden="1"/>
    </xf>
    <xf numFmtId="0" fontId="23" fillId="4" borderId="0" xfId="1" applyNumberFormat="1" applyFont="1" applyFill="1" applyBorder="1" applyAlignment="1" applyProtection="1">
      <alignment horizontal="center" vertical="top" shrinkToFit="1"/>
      <protection hidden="1"/>
    </xf>
    <xf numFmtId="0" fontId="23" fillId="4" borderId="31" xfId="1" applyNumberFormat="1" applyFont="1" applyFill="1" applyBorder="1" applyAlignment="1" applyProtection="1">
      <alignment horizontal="center" vertical="top" shrinkToFit="1"/>
      <protection hidden="1"/>
    </xf>
    <xf numFmtId="0" fontId="23" fillId="4" borderId="34" xfId="1" applyNumberFormat="1" applyFont="1" applyFill="1" applyBorder="1" applyAlignment="1" applyProtection="1">
      <alignment horizontal="center" vertical="top" shrinkToFit="1"/>
      <protection hidden="1"/>
    </xf>
    <xf numFmtId="0" fontId="23" fillId="4" borderId="37" xfId="1" applyNumberFormat="1" applyFont="1" applyFill="1" applyBorder="1" applyAlignment="1" applyProtection="1">
      <alignment horizontal="center" vertical="top" shrinkToFit="1"/>
      <protection hidden="1"/>
    </xf>
    <xf numFmtId="0" fontId="23" fillId="3" borderId="29" xfId="1" applyFont="1" applyFill="1" applyBorder="1" applyAlignment="1" applyProtection="1">
      <alignment vertical="top"/>
      <protection hidden="1"/>
    </xf>
    <xf numFmtId="0" fontId="23" fillId="3" borderId="26" xfId="1" applyFont="1" applyFill="1" applyBorder="1" applyAlignment="1" applyProtection="1">
      <alignment vertical="top"/>
      <protection hidden="1"/>
    </xf>
    <xf numFmtId="0" fontId="22" fillId="4" borderId="32" xfId="1" applyFont="1" applyFill="1" applyBorder="1" applyAlignment="1" applyProtection="1">
      <alignment horizontal="center" vertical="center" shrinkToFit="1"/>
      <protection hidden="1"/>
    </xf>
    <xf numFmtId="0" fontId="22" fillId="4" borderId="0" xfId="1" applyFont="1" applyFill="1" applyBorder="1" applyAlignment="1" applyProtection="1">
      <alignment horizontal="center" vertical="center" shrinkToFit="1"/>
      <protection hidden="1"/>
    </xf>
    <xf numFmtId="0" fontId="22" fillId="4" borderId="15" xfId="1" applyFont="1" applyFill="1" applyBorder="1" applyAlignment="1" applyProtection="1">
      <alignment horizontal="center" vertical="center" shrinkToFit="1"/>
      <protection hidden="1"/>
    </xf>
    <xf numFmtId="0" fontId="22" fillId="4" borderId="38" xfId="1" applyFont="1" applyFill="1" applyBorder="1" applyAlignment="1" applyProtection="1">
      <alignment horizontal="center" vertical="center" shrinkToFit="1"/>
      <protection hidden="1"/>
    </xf>
    <xf numFmtId="0" fontId="22" fillId="4" borderId="34" xfId="1" applyFont="1" applyFill="1" applyBorder="1" applyAlignment="1" applyProtection="1">
      <alignment horizontal="center" vertical="center" shrinkToFit="1"/>
      <protection hidden="1"/>
    </xf>
    <xf numFmtId="0" fontId="22" fillId="4" borderId="39" xfId="1" applyFont="1" applyFill="1" applyBorder="1" applyAlignment="1" applyProtection="1">
      <alignment horizontal="center" vertical="center" shrinkToFit="1"/>
      <protection hidden="1"/>
    </xf>
    <xf numFmtId="176" fontId="33" fillId="4" borderId="121" xfId="1" applyNumberFormat="1" applyFont="1" applyFill="1" applyBorder="1" applyAlignment="1" applyProtection="1">
      <alignment horizontal="center" vertical="center" shrinkToFit="1"/>
      <protection hidden="1"/>
    </xf>
    <xf numFmtId="176" fontId="33" fillId="4" borderId="119" xfId="1" applyNumberFormat="1" applyFont="1" applyFill="1" applyBorder="1" applyAlignment="1" applyProtection="1">
      <alignment horizontal="center" vertical="center" shrinkToFit="1"/>
      <protection hidden="1"/>
    </xf>
    <xf numFmtId="176" fontId="33" fillId="4" borderId="122" xfId="1" applyNumberFormat="1" applyFont="1" applyFill="1" applyBorder="1" applyAlignment="1" applyProtection="1">
      <alignment horizontal="center" vertical="center" shrinkToFit="1"/>
      <protection hidden="1"/>
    </xf>
    <xf numFmtId="0" fontId="23" fillId="3" borderId="7" xfId="1" applyFont="1" applyFill="1" applyBorder="1" applyAlignment="1" applyProtection="1">
      <alignment horizontal="center" vertical="center" shrinkToFit="1"/>
      <protection hidden="1"/>
    </xf>
    <xf numFmtId="0" fontId="23" fillId="3" borderId="8" xfId="1" applyFont="1" applyFill="1" applyBorder="1" applyAlignment="1" applyProtection="1">
      <alignment horizontal="center" vertical="center" shrinkToFit="1"/>
      <protection hidden="1"/>
    </xf>
    <xf numFmtId="0" fontId="23" fillId="4" borderId="8" xfId="1" applyFont="1" applyFill="1" applyBorder="1" applyAlignment="1" applyProtection="1">
      <alignment horizontal="center" vertical="center" shrinkToFit="1"/>
      <protection hidden="1"/>
    </xf>
    <xf numFmtId="0" fontId="23" fillId="4" borderId="9" xfId="1" applyFont="1" applyFill="1" applyBorder="1" applyAlignment="1" applyProtection="1">
      <alignment horizontal="center" vertical="center" shrinkToFit="1"/>
      <protection hidden="1"/>
    </xf>
    <xf numFmtId="0" fontId="33" fillId="4" borderId="12" xfId="1" applyFont="1" applyFill="1" applyBorder="1" applyAlignment="1" applyProtection="1">
      <alignment horizontal="center" vertical="center" shrinkToFit="1"/>
      <protection hidden="1"/>
    </xf>
    <xf numFmtId="0" fontId="33" fillId="4" borderId="13" xfId="1" applyFont="1" applyFill="1" applyBorder="1" applyAlignment="1" applyProtection="1">
      <alignment horizontal="center" vertical="center" shrinkToFit="1"/>
      <protection hidden="1"/>
    </xf>
    <xf numFmtId="0" fontId="33" fillId="4" borderId="18" xfId="1" applyFont="1" applyFill="1" applyBorder="1" applyAlignment="1" applyProtection="1">
      <alignment horizontal="center" vertical="center" shrinkToFit="1"/>
      <protection hidden="1"/>
    </xf>
    <xf numFmtId="0" fontId="33" fillId="4" borderId="19" xfId="1" applyFont="1" applyFill="1" applyBorder="1" applyAlignment="1" applyProtection="1">
      <alignment horizontal="center" vertical="center" shrinkToFit="1"/>
      <protection hidden="1"/>
    </xf>
    <xf numFmtId="0" fontId="22" fillId="4" borderId="0" xfId="1" applyFont="1" applyFill="1" applyBorder="1" applyAlignment="1" applyProtection="1">
      <alignment horizontal="center" vertical="center"/>
      <protection hidden="1"/>
    </xf>
    <xf numFmtId="0" fontId="22" fillId="4" borderId="14" xfId="1" applyFont="1" applyFill="1" applyBorder="1" applyAlignment="1" applyProtection="1">
      <alignment horizontal="center" vertical="center"/>
      <protection hidden="1"/>
    </xf>
    <xf numFmtId="0" fontId="22" fillId="4" borderId="19" xfId="1" applyFont="1" applyFill="1" applyBorder="1" applyAlignment="1" applyProtection="1">
      <alignment horizontal="center" vertical="center"/>
      <protection hidden="1"/>
    </xf>
    <xf numFmtId="0" fontId="22" fillId="4" borderId="20" xfId="1" applyFont="1" applyFill="1" applyBorder="1" applyAlignment="1" applyProtection="1">
      <alignment horizontal="center" vertical="center"/>
      <protection hidden="1"/>
    </xf>
    <xf numFmtId="0" fontId="23" fillId="3" borderId="25" xfId="1" applyFont="1" applyFill="1" applyBorder="1" applyAlignment="1" applyProtection="1">
      <alignment horizontal="center" vertical="center"/>
      <protection hidden="1"/>
    </xf>
    <xf numFmtId="0" fontId="22" fillId="3" borderId="22" xfId="1" applyFont="1" applyFill="1" applyBorder="1" applyAlignment="1" applyProtection="1">
      <alignment horizontal="center" vertical="center" wrapText="1"/>
      <protection hidden="1"/>
    </xf>
    <xf numFmtId="0" fontId="22" fillId="3" borderId="23" xfId="1" applyFont="1" applyFill="1" applyBorder="1" applyAlignment="1" applyProtection="1">
      <alignment horizontal="center" vertical="center" wrapText="1"/>
      <protection hidden="1"/>
    </xf>
    <xf numFmtId="0" fontId="22" fillId="3" borderId="24" xfId="1" applyFont="1" applyFill="1" applyBorder="1" applyAlignment="1" applyProtection="1">
      <alignment horizontal="center" vertical="center" wrapText="1"/>
      <protection hidden="1"/>
    </xf>
    <xf numFmtId="0" fontId="22" fillId="3" borderId="27" xfId="1" applyFont="1" applyFill="1" applyBorder="1" applyAlignment="1" applyProtection="1">
      <alignment horizontal="center" vertical="center" wrapText="1"/>
      <protection hidden="1"/>
    </xf>
    <xf numFmtId="0" fontId="22" fillId="3" borderId="0" xfId="1" applyFont="1" applyFill="1" applyBorder="1" applyAlignment="1" applyProtection="1">
      <alignment horizontal="center" vertical="center" wrapText="1"/>
      <protection hidden="1"/>
    </xf>
    <xf numFmtId="0" fontId="22" fillId="3" borderId="14" xfId="1" applyFont="1" applyFill="1" applyBorder="1" applyAlignment="1" applyProtection="1">
      <alignment horizontal="center" vertical="center" wrapText="1"/>
      <protection hidden="1"/>
    </xf>
    <xf numFmtId="0" fontId="22" fillId="3" borderId="33" xfId="1" applyFont="1" applyFill="1" applyBorder="1" applyAlignment="1" applyProtection="1">
      <alignment horizontal="center" vertical="center" wrapText="1"/>
      <protection hidden="1"/>
    </xf>
    <xf numFmtId="0" fontId="22" fillId="3" borderId="34" xfId="1" applyFont="1" applyFill="1" applyBorder="1" applyAlignment="1" applyProtection="1">
      <alignment horizontal="center" vertical="center" wrapText="1"/>
      <protection hidden="1"/>
    </xf>
    <xf numFmtId="0" fontId="22" fillId="3" borderId="35" xfId="1" applyFont="1" applyFill="1" applyBorder="1" applyAlignment="1" applyProtection="1">
      <alignment horizontal="center" vertical="center" wrapText="1"/>
      <protection hidden="1"/>
    </xf>
    <xf numFmtId="0" fontId="23" fillId="3" borderId="23" xfId="1" applyFont="1" applyFill="1" applyBorder="1" applyAlignment="1" applyProtection="1">
      <protection hidden="1"/>
    </xf>
    <xf numFmtId="0" fontId="23" fillId="3" borderId="0" xfId="1" applyFont="1" applyFill="1" applyBorder="1" applyAlignment="1" applyProtection="1">
      <protection hidden="1"/>
    </xf>
    <xf numFmtId="0" fontId="23" fillId="3" borderId="34" xfId="1" applyFont="1" applyFill="1" applyBorder="1" applyAlignment="1" applyProtection="1">
      <protection hidden="1"/>
    </xf>
    <xf numFmtId="0" fontId="14" fillId="3" borderId="0" xfId="1" applyFont="1" applyFill="1" applyBorder="1" applyAlignment="1" applyProtection="1">
      <alignment horizontal="center" textRotation="255"/>
      <protection hidden="1"/>
    </xf>
    <xf numFmtId="0" fontId="14" fillId="3" borderId="14" xfId="1" applyFont="1" applyFill="1" applyBorder="1" applyAlignment="1" applyProtection="1">
      <alignment horizontal="center" textRotation="255"/>
      <protection hidden="1"/>
    </xf>
    <xf numFmtId="0" fontId="22" fillId="3" borderId="41" xfId="1" applyFont="1" applyFill="1" applyBorder="1" applyAlignment="1" applyProtection="1">
      <alignment horizontal="left" vertical="center" wrapText="1"/>
      <protection hidden="1"/>
    </xf>
    <xf numFmtId="0" fontId="22" fillId="3" borderId="42" xfId="1" applyFont="1" applyFill="1" applyBorder="1" applyAlignment="1" applyProtection="1">
      <alignment horizontal="left" vertical="center"/>
      <protection hidden="1"/>
    </xf>
    <xf numFmtId="0" fontId="22" fillId="3" borderId="43" xfId="1" applyFont="1" applyFill="1" applyBorder="1" applyAlignment="1" applyProtection="1">
      <alignment horizontal="left" vertical="center"/>
      <protection hidden="1"/>
    </xf>
    <xf numFmtId="0" fontId="22" fillId="3" borderId="48" xfId="1" applyFont="1" applyFill="1" applyBorder="1" applyAlignment="1" applyProtection="1">
      <alignment horizontal="left" vertical="center"/>
      <protection hidden="1"/>
    </xf>
    <xf numFmtId="0" fontId="22" fillId="3" borderId="49" xfId="1" applyFont="1" applyFill="1" applyBorder="1" applyAlignment="1" applyProtection="1">
      <alignment horizontal="left" vertical="center"/>
      <protection hidden="1"/>
    </xf>
    <xf numFmtId="0" fontId="22" fillId="3" borderId="50" xfId="1" applyFont="1" applyFill="1" applyBorder="1" applyAlignment="1" applyProtection="1">
      <alignment horizontal="left" vertical="center"/>
      <protection hidden="1"/>
    </xf>
    <xf numFmtId="0" fontId="22" fillId="3" borderId="59" xfId="1" applyFont="1" applyFill="1" applyBorder="1" applyAlignment="1" applyProtection="1">
      <alignment horizontal="left" vertical="center"/>
      <protection hidden="1"/>
    </xf>
    <xf numFmtId="0" fontId="22" fillId="3" borderId="60" xfId="1" applyFont="1" applyFill="1" applyBorder="1" applyAlignment="1" applyProtection="1">
      <alignment horizontal="left" vertical="center"/>
      <protection hidden="1"/>
    </xf>
    <xf numFmtId="0" fontId="22" fillId="3" borderId="55" xfId="1" applyFont="1" applyFill="1" applyBorder="1" applyAlignment="1" applyProtection="1">
      <alignment horizontal="left" vertical="center"/>
      <protection hidden="1"/>
    </xf>
    <xf numFmtId="38" fontId="34" fillId="3" borderId="41" xfId="3" applyFont="1" applyFill="1" applyBorder="1" applyAlignment="1" applyProtection="1">
      <alignment horizontal="center" vertical="center" shrinkToFit="1"/>
      <protection hidden="1"/>
    </xf>
    <xf numFmtId="38" fontId="34" fillId="3" borderId="42" xfId="3" applyFont="1" applyFill="1" applyBorder="1" applyAlignment="1" applyProtection="1">
      <alignment horizontal="center" vertical="center" shrinkToFit="1"/>
      <protection hidden="1"/>
    </xf>
    <xf numFmtId="38" fontId="34" fillId="3" borderId="48" xfId="3" applyFont="1" applyFill="1" applyBorder="1" applyAlignment="1" applyProtection="1">
      <alignment horizontal="center" vertical="center" shrinkToFit="1"/>
      <protection hidden="1"/>
    </xf>
    <xf numFmtId="38" fontId="34" fillId="3" borderId="49" xfId="3" applyFont="1" applyFill="1" applyBorder="1" applyAlignment="1" applyProtection="1">
      <alignment horizontal="center" vertical="center" shrinkToFit="1"/>
      <protection hidden="1"/>
    </xf>
    <xf numFmtId="38" fontId="34" fillId="3" borderId="43" xfId="3" applyFont="1" applyFill="1" applyBorder="1" applyAlignment="1" applyProtection="1">
      <alignment horizontal="center" vertical="center" shrinkToFit="1"/>
      <protection hidden="1"/>
    </xf>
    <xf numFmtId="38" fontId="34" fillId="3" borderId="50" xfId="3" applyFont="1" applyFill="1" applyBorder="1" applyAlignment="1" applyProtection="1">
      <alignment horizontal="center" vertical="center" shrinkToFit="1"/>
      <protection hidden="1"/>
    </xf>
    <xf numFmtId="38" fontId="34" fillId="3" borderId="44" xfId="3" applyFont="1" applyFill="1" applyBorder="1" applyAlignment="1" applyProtection="1">
      <alignment horizontal="center" vertical="center" shrinkToFit="1"/>
      <protection hidden="1"/>
    </xf>
    <xf numFmtId="38" fontId="34" fillId="3" borderId="45" xfId="3" applyFont="1" applyFill="1" applyBorder="1" applyAlignment="1" applyProtection="1">
      <alignment horizontal="center" vertical="center" shrinkToFit="1"/>
      <protection hidden="1"/>
    </xf>
    <xf numFmtId="38" fontId="34" fillId="3" borderId="51" xfId="3" applyFont="1" applyFill="1" applyBorder="1" applyAlignment="1" applyProtection="1">
      <alignment horizontal="center" vertical="center" shrinkToFit="1"/>
      <protection hidden="1"/>
    </xf>
    <xf numFmtId="38" fontId="34" fillId="3" borderId="52" xfId="3" applyFont="1" applyFill="1" applyBorder="1" applyAlignment="1" applyProtection="1">
      <alignment horizontal="center" vertical="center" shrinkToFit="1"/>
      <protection hidden="1"/>
    </xf>
    <xf numFmtId="0" fontId="14" fillId="3" borderId="0" xfId="1" applyFont="1" applyFill="1" applyBorder="1" applyAlignment="1" applyProtection="1">
      <alignment horizontal="center" vertical="center"/>
      <protection hidden="1"/>
    </xf>
    <xf numFmtId="0" fontId="14" fillId="3" borderId="14" xfId="1" applyFont="1" applyFill="1" applyBorder="1" applyAlignment="1" applyProtection="1">
      <alignment horizontal="center" vertical="center"/>
      <protection hidden="1"/>
    </xf>
    <xf numFmtId="38" fontId="22" fillId="4" borderId="12" xfId="3" applyFont="1" applyFill="1" applyBorder="1" applyAlignment="1" applyProtection="1">
      <alignment horizontal="right" vertical="center" shrinkToFit="1"/>
      <protection hidden="1"/>
    </xf>
    <xf numFmtId="38" fontId="22" fillId="4" borderId="13" xfId="3" applyFont="1" applyFill="1" applyBorder="1" applyAlignment="1" applyProtection="1">
      <alignment horizontal="right" vertical="center" shrinkToFit="1"/>
      <protection hidden="1"/>
    </xf>
    <xf numFmtId="38" fontId="22" fillId="4" borderId="30" xfId="3" applyFont="1" applyFill="1" applyBorder="1" applyAlignment="1" applyProtection="1">
      <alignment horizontal="right" vertical="center" shrinkToFit="1"/>
      <protection hidden="1"/>
    </xf>
    <xf numFmtId="38" fontId="22" fillId="4" borderId="0" xfId="3" applyFont="1" applyFill="1" applyBorder="1" applyAlignment="1" applyProtection="1">
      <alignment horizontal="right" vertical="center" shrinkToFit="1"/>
      <protection hidden="1"/>
    </xf>
    <xf numFmtId="38" fontId="22" fillId="4" borderId="67" xfId="3" applyFont="1" applyFill="1" applyBorder="1" applyAlignment="1" applyProtection="1">
      <alignment horizontal="right" vertical="center" shrinkToFit="1"/>
      <protection hidden="1"/>
    </xf>
    <xf numFmtId="38" fontId="22" fillId="4" borderId="40" xfId="3" applyFont="1" applyFill="1" applyBorder="1" applyAlignment="1" applyProtection="1">
      <alignment horizontal="right" vertical="center" shrinkToFit="1"/>
      <protection hidden="1"/>
    </xf>
    <xf numFmtId="38" fontId="24" fillId="3" borderId="56" xfId="3" applyFont="1" applyFill="1" applyBorder="1" applyAlignment="1" applyProtection="1">
      <alignment horizontal="center" vertical="top" shrinkToFit="1"/>
      <protection hidden="1"/>
    </xf>
    <xf numFmtId="38" fontId="24" fillId="3" borderId="31" xfId="3" applyFont="1" applyFill="1" applyBorder="1" applyAlignment="1" applyProtection="1">
      <alignment horizontal="center" vertical="top" shrinkToFit="1"/>
      <protection hidden="1"/>
    </xf>
    <xf numFmtId="38" fontId="24" fillId="3" borderId="77" xfId="3" applyFont="1" applyFill="1" applyBorder="1" applyAlignment="1" applyProtection="1">
      <alignment horizontal="center" vertical="top" shrinkToFit="1"/>
      <protection hidden="1"/>
    </xf>
    <xf numFmtId="38" fontId="22" fillId="4" borderId="55" xfId="3" applyFont="1" applyFill="1" applyBorder="1" applyAlignment="1" applyProtection="1">
      <alignment horizontal="right" vertical="center" shrinkToFit="1"/>
      <protection hidden="1"/>
    </xf>
    <xf numFmtId="38" fontId="22" fillId="4" borderId="32" xfId="3" applyFont="1" applyFill="1" applyBorder="1" applyAlignment="1" applyProtection="1">
      <alignment horizontal="right" vertical="center" shrinkToFit="1"/>
      <protection hidden="1"/>
    </xf>
    <xf numFmtId="38" fontId="22" fillId="4" borderId="78" xfId="3" applyFont="1" applyFill="1" applyBorder="1" applyAlignment="1" applyProtection="1">
      <alignment horizontal="right" vertical="center" shrinkToFit="1"/>
      <protection hidden="1"/>
    </xf>
    <xf numFmtId="38" fontId="22" fillId="3" borderId="55" xfId="3" applyFont="1" applyFill="1" applyBorder="1" applyAlignment="1" applyProtection="1">
      <alignment horizontal="right" vertical="center" shrinkToFit="1"/>
      <protection hidden="1"/>
    </xf>
    <xf numFmtId="38" fontId="22" fillId="3" borderId="13" xfId="3" applyFont="1" applyFill="1" applyBorder="1" applyAlignment="1" applyProtection="1">
      <alignment horizontal="right" vertical="center" shrinkToFit="1"/>
      <protection hidden="1"/>
    </xf>
    <xf numFmtId="38" fontId="22" fillId="3" borderId="32" xfId="3" applyFont="1" applyFill="1" applyBorder="1" applyAlignment="1" applyProtection="1">
      <alignment horizontal="right" vertical="center" shrinkToFit="1"/>
      <protection hidden="1"/>
    </xf>
    <xf numFmtId="38" fontId="22" fillId="3" borderId="0" xfId="3" applyFont="1" applyFill="1" applyBorder="1" applyAlignment="1" applyProtection="1">
      <alignment horizontal="right" vertical="center" shrinkToFit="1"/>
      <protection hidden="1"/>
    </xf>
    <xf numFmtId="38" fontId="22" fillId="3" borderId="78" xfId="3" applyFont="1" applyFill="1" applyBorder="1" applyAlignment="1" applyProtection="1">
      <alignment horizontal="right" vertical="center" shrinkToFit="1"/>
      <protection hidden="1"/>
    </xf>
    <xf numFmtId="38" fontId="22" fillId="3" borderId="40" xfId="3" applyFont="1" applyFill="1" applyBorder="1" applyAlignment="1" applyProtection="1">
      <alignment horizontal="right" vertical="center" shrinkToFit="1"/>
      <protection hidden="1"/>
    </xf>
    <xf numFmtId="38" fontId="24" fillId="3" borderId="69" xfId="3" applyFont="1" applyFill="1" applyBorder="1" applyAlignment="1" applyProtection="1">
      <alignment horizontal="center" vertical="top" shrinkToFit="1"/>
      <protection hidden="1"/>
    </xf>
    <xf numFmtId="38" fontId="24" fillId="3" borderId="14" xfId="3" applyFont="1" applyFill="1" applyBorder="1" applyAlignment="1" applyProtection="1">
      <alignment horizontal="center" vertical="top" shrinkToFit="1"/>
      <protection hidden="1"/>
    </xf>
    <xf numFmtId="38" fontId="24" fillId="3" borderId="68" xfId="3" applyFont="1" applyFill="1" applyBorder="1" applyAlignment="1" applyProtection="1">
      <alignment horizontal="center" vertical="top" shrinkToFit="1"/>
      <protection hidden="1"/>
    </xf>
    <xf numFmtId="176" fontId="31" fillId="4" borderId="18" xfId="1" applyNumberFormat="1" applyFont="1" applyFill="1" applyBorder="1" applyAlignment="1" applyProtection="1">
      <alignment horizontal="center" vertical="center" shrinkToFit="1"/>
      <protection hidden="1"/>
    </xf>
    <xf numFmtId="176" fontId="31" fillId="4" borderId="21" xfId="1" applyNumberFormat="1" applyFont="1" applyFill="1" applyBorder="1" applyAlignment="1" applyProtection="1">
      <alignment horizontal="center" vertical="center" shrinkToFit="1"/>
      <protection hidden="1"/>
    </xf>
    <xf numFmtId="38" fontId="22" fillId="4" borderId="48" xfId="3" applyFont="1" applyFill="1" applyBorder="1" applyAlignment="1" applyProtection="1">
      <alignment horizontal="center" vertical="center" shrinkToFit="1"/>
      <protection hidden="1"/>
    </xf>
    <xf numFmtId="38" fontId="22" fillId="4" borderId="49" xfId="3" applyFont="1" applyFill="1" applyBorder="1" applyAlignment="1" applyProtection="1">
      <alignment horizontal="center" vertical="center" shrinkToFit="1"/>
      <protection hidden="1"/>
    </xf>
    <xf numFmtId="38" fontId="22" fillId="4" borderId="55" xfId="3" applyFont="1" applyFill="1" applyBorder="1" applyAlignment="1" applyProtection="1">
      <alignment horizontal="center" vertical="center" shrinkToFit="1"/>
      <protection hidden="1"/>
    </xf>
    <xf numFmtId="38" fontId="22" fillId="4" borderId="13" xfId="3" applyFont="1" applyFill="1" applyBorder="1" applyAlignment="1" applyProtection="1">
      <alignment horizontal="center" vertical="center" shrinkToFit="1"/>
      <protection hidden="1"/>
    </xf>
    <xf numFmtId="38" fontId="22" fillId="4" borderId="56" xfId="3" applyFont="1" applyFill="1" applyBorder="1" applyAlignment="1" applyProtection="1">
      <alignment horizontal="center" vertical="center" shrinkToFit="1"/>
      <protection hidden="1"/>
    </xf>
    <xf numFmtId="38" fontId="22" fillId="4" borderId="32" xfId="3" applyFont="1" applyFill="1" applyBorder="1" applyAlignment="1" applyProtection="1">
      <alignment horizontal="center" vertical="center" shrinkToFit="1"/>
      <protection hidden="1"/>
    </xf>
    <xf numFmtId="38" fontId="22" fillId="4" borderId="0" xfId="3" applyFont="1" applyFill="1" applyBorder="1" applyAlignment="1" applyProtection="1">
      <alignment horizontal="center" vertical="center" shrinkToFit="1"/>
      <protection hidden="1"/>
    </xf>
    <xf numFmtId="38" fontId="22" fillId="4" borderId="31" xfId="3" applyFont="1" applyFill="1" applyBorder="1" applyAlignment="1" applyProtection="1">
      <alignment horizontal="center" vertical="center" shrinkToFit="1"/>
      <protection hidden="1"/>
    </xf>
    <xf numFmtId="38" fontId="22" fillId="4" borderId="57" xfId="3" applyFont="1" applyFill="1" applyBorder="1" applyAlignment="1" applyProtection="1">
      <alignment horizontal="center" vertical="center" shrinkToFit="1"/>
      <protection hidden="1"/>
    </xf>
    <xf numFmtId="38" fontId="22" fillId="4" borderId="5" xfId="3" applyFont="1" applyFill="1" applyBorder="1" applyAlignment="1" applyProtection="1">
      <alignment horizontal="center" vertical="center" shrinkToFit="1"/>
      <protection hidden="1"/>
    </xf>
    <xf numFmtId="38" fontId="22" fillId="4" borderId="58" xfId="3" applyFont="1" applyFill="1" applyBorder="1" applyAlignment="1" applyProtection="1">
      <alignment horizontal="center" vertical="center" shrinkToFit="1"/>
      <protection hidden="1"/>
    </xf>
    <xf numFmtId="38" fontId="22" fillId="4" borderId="50" xfId="3" applyFont="1" applyFill="1" applyBorder="1" applyAlignment="1" applyProtection="1">
      <alignment horizontal="center" vertical="center" shrinkToFit="1"/>
      <protection hidden="1"/>
    </xf>
    <xf numFmtId="38" fontId="22" fillId="4" borderId="51" xfId="3" applyFont="1" applyFill="1" applyBorder="1" applyAlignment="1" applyProtection="1">
      <alignment horizontal="center" vertical="center" shrinkToFit="1"/>
      <protection hidden="1"/>
    </xf>
    <xf numFmtId="38" fontId="22" fillId="4" borderId="52" xfId="3" applyFont="1" applyFill="1" applyBorder="1" applyAlignment="1" applyProtection="1">
      <alignment horizontal="center" vertical="center" shrinkToFit="1"/>
      <protection hidden="1"/>
    </xf>
    <xf numFmtId="38" fontId="31" fillId="2" borderId="41" xfId="3" applyFont="1" applyFill="1" applyBorder="1" applyAlignment="1" applyProtection="1">
      <alignment horizontal="center" vertical="center" textRotation="255" shrinkToFit="1"/>
      <protection hidden="1"/>
    </xf>
    <xf numFmtId="38" fontId="31" fillId="2" borderId="42" xfId="3" applyFont="1" applyFill="1" applyBorder="1" applyAlignment="1" applyProtection="1">
      <alignment horizontal="center" vertical="center" textRotation="255" shrinkToFit="1"/>
      <protection hidden="1"/>
    </xf>
    <xf numFmtId="38" fontId="31" fillId="2" borderId="48" xfId="3" applyFont="1" applyFill="1" applyBorder="1" applyAlignment="1" applyProtection="1">
      <alignment horizontal="center" vertical="center" textRotation="255" shrinkToFit="1"/>
      <protection hidden="1"/>
    </xf>
    <xf numFmtId="38" fontId="31" fillId="2" borderId="49" xfId="3" applyFont="1" applyFill="1" applyBorder="1" applyAlignment="1" applyProtection="1">
      <alignment horizontal="center" vertical="center" textRotation="255" shrinkToFit="1"/>
      <protection hidden="1"/>
    </xf>
    <xf numFmtId="38" fontId="31" fillId="2" borderId="73" xfId="3" applyFont="1" applyFill="1" applyBorder="1" applyAlignment="1" applyProtection="1">
      <alignment horizontal="center" vertical="center" textRotation="255" shrinkToFit="1"/>
      <protection hidden="1"/>
    </xf>
    <xf numFmtId="38" fontId="31" fillId="2" borderId="74" xfId="3" applyFont="1" applyFill="1" applyBorder="1" applyAlignment="1" applyProtection="1">
      <alignment horizontal="center" vertical="center" textRotation="255" shrinkToFit="1"/>
      <protection hidden="1"/>
    </xf>
    <xf numFmtId="38" fontId="22" fillId="3" borderId="42" xfId="3" applyFont="1" applyFill="1" applyBorder="1" applyAlignment="1" applyProtection="1">
      <alignment horizontal="center" vertical="center" textRotation="255" shrinkToFit="1"/>
      <protection hidden="1"/>
    </xf>
    <xf numFmtId="38" fontId="22" fillId="3" borderId="42" xfId="3" applyFont="1" applyFill="1" applyBorder="1" applyAlignment="1" applyProtection="1">
      <alignment horizontal="center" vertical="center" shrinkToFit="1"/>
      <protection hidden="1"/>
    </xf>
    <xf numFmtId="38" fontId="43" fillId="4" borderId="12" xfId="3" applyFont="1" applyFill="1" applyBorder="1" applyAlignment="1" applyProtection="1">
      <alignment horizontal="right" vertical="center" shrinkToFit="1"/>
      <protection hidden="1"/>
    </xf>
    <xf numFmtId="38" fontId="43" fillId="4" borderId="13" xfId="3" applyFont="1" applyFill="1" applyBorder="1" applyAlignment="1" applyProtection="1">
      <alignment horizontal="right" vertical="center" shrinkToFit="1"/>
      <protection hidden="1"/>
    </xf>
    <xf numFmtId="38" fontId="43" fillId="4" borderId="69" xfId="3" applyFont="1" applyFill="1" applyBorder="1" applyAlignment="1" applyProtection="1">
      <alignment horizontal="right" vertical="center" shrinkToFit="1"/>
      <protection hidden="1"/>
    </xf>
    <xf numFmtId="38" fontId="43" fillId="4" borderId="30" xfId="3" applyFont="1" applyFill="1" applyBorder="1" applyAlignment="1" applyProtection="1">
      <alignment horizontal="right" vertical="center" shrinkToFit="1"/>
      <protection hidden="1"/>
    </xf>
    <xf numFmtId="38" fontId="43" fillId="4" borderId="0" xfId="3" applyFont="1" applyFill="1" applyBorder="1" applyAlignment="1" applyProtection="1">
      <alignment horizontal="right" vertical="center" shrinkToFit="1"/>
      <protection hidden="1"/>
    </xf>
    <xf numFmtId="38" fontId="43" fillId="4" borderId="14" xfId="3" applyFont="1" applyFill="1" applyBorder="1" applyAlignment="1" applyProtection="1">
      <alignment horizontal="right" vertical="center" shrinkToFit="1"/>
      <protection hidden="1"/>
    </xf>
    <xf numFmtId="38" fontId="43" fillId="4" borderId="67" xfId="3" applyFont="1" applyFill="1" applyBorder="1" applyAlignment="1" applyProtection="1">
      <alignment horizontal="right" vertical="center" shrinkToFit="1"/>
      <protection hidden="1"/>
    </xf>
    <xf numFmtId="38" fontId="43" fillId="4" borderId="40" xfId="3" applyFont="1" applyFill="1" applyBorder="1" applyAlignment="1" applyProtection="1">
      <alignment horizontal="right" vertical="center" shrinkToFit="1"/>
      <protection hidden="1"/>
    </xf>
    <xf numFmtId="38" fontId="43" fillId="4" borderId="68" xfId="3" applyFont="1" applyFill="1" applyBorder="1" applyAlignment="1" applyProtection="1">
      <alignment horizontal="right" vertical="center" shrinkToFit="1"/>
      <protection hidden="1"/>
    </xf>
    <xf numFmtId="0" fontId="14" fillId="3" borderId="0" xfId="1" applyFont="1" applyFill="1" applyBorder="1" applyAlignment="1" applyProtection="1">
      <alignment horizontal="center" vertical="top" textRotation="255"/>
      <protection hidden="1"/>
    </xf>
    <xf numFmtId="0" fontId="14" fillId="3" borderId="14" xfId="1" applyFont="1" applyFill="1" applyBorder="1" applyAlignment="1" applyProtection="1">
      <alignment horizontal="center" vertical="top" textRotation="255"/>
      <protection hidden="1"/>
    </xf>
    <xf numFmtId="0" fontId="22" fillId="3" borderId="64" xfId="1" applyFont="1" applyFill="1" applyBorder="1" applyAlignment="1" applyProtection="1">
      <alignment horizontal="left" vertical="center" wrapText="1"/>
      <protection hidden="1"/>
    </xf>
    <xf numFmtId="0" fontId="22" fillId="3" borderId="65" xfId="1" applyFont="1" applyFill="1" applyBorder="1" applyAlignment="1" applyProtection="1">
      <alignment horizontal="left" vertical="center" wrapText="1"/>
      <protection hidden="1"/>
    </xf>
    <xf numFmtId="0" fontId="22" fillId="3" borderId="30" xfId="1" applyFont="1" applyFill="1" applyBorder="1" applyAlignment="1" applyProtection="1">
      <alignment horizontal="left" vertical="center" wrapText="1"/>
      <protection hidden="1"/>
    </xf>
    <xf numFmtId="0" fontId="22" fillId="3" borderId="0" xfId="1" applyFont="1" applyFill="1" applyBorder="1" applyAlignment="1" applyProtection="1">
      <alignment horizontal="left" vertical="center" wrapText="1"/>
      <protection hidden="1"/>
    </xf>
    <xf numFmtId="0" fontId="22" fillId="3" borderId="67" xfId="1" applyFont="1" applyFill="1" applyBorder="1" applyAlignment="1" applyProtection="1">
      <alignment horizontal="left" vertical="center" wrapText="1"/>
      <protection hidden="1"/>
    </xf>
    <xf numFmtId="0" fontId="22" fillId="3" borderId="40" xfId="1" applyFont="1" applyFill="1" applyBorder="1" applyAlignment="1" applyProtection="1">
      <alignment horizontal="left" vertical="center" wrapText="1"/>
      <protection hidden="1"/>
    </xf>
    <xf numFmtId="38" fontId="22" fillId="3" borderId="64" xfId="3" applyFont="1" applyFill="1" applyBorder="1" applyAlignment="1" applyProtection="1">
      <alignment horizontal="center" vertical="center" shrinkToFit="1"/>
      <protection hidden="1"/>
    </xf>
    <xf numFmtId="38" fontId="22" fillId="3" borderId="65" xfId="3" applyFont="1" applyFill="1" applyBorder="1" applyAlignment="1" applyProtection="1">
      <alignment horizontal="center" vertical="center" shrinkToFit="1"/>
      <protection hidden="1"/>
    </xf>
    <xf numFmtId="38" fontId="22" fillId="3" borderId="30" xfId="3" applyFont="1" applyFill="1" applyBorder="1" applyAlignment="1" applyProtection="1">
      <alignment horizontal="center" vertical="center" shrinkToFit="1"/>
      <protection hidden="1"/>
    </xf>
    <xf numFmtId="38" fontId="22" fillId="3" borderId="0" xfId="3" applyFont="1" applyFill="1" applyBorder="1" applyAlignment="1" applyProtection="1">
      <alignment horizontal="center" vertical="center" shrinkToFit="1"/>
      <protection hidden="1"/>
    </xf>
    <xf numFmtId="38" fontId="22" fillId="3" borderId="4" xfId="3" applyFont="1" applyFill="1" applyBorder="1" applyAlignment="1" applyProtection="1">
      <alignment horizontal="center" vertical="center" shrinkToFit="1"/>
      <protection hidden="1"/>
    </xf>
    <xf numFmtId="38" fontId="22" fillId="3" borderId="5" xfId="3" applyFont="1" applyFill="1" applyBorder="1" applyAlignment="1" applyProtection="1">
      <alignment horizontal="center" vertical="center" shrinkToFit="1"/>
      <protection hidden="1"/>
    </xf>
    <xf numFmtId="38" fontId="24" fillId="3" borderId="64" xfId="3" applyFont="1" applyFill="1" applyBorder="1" applyAlignment="1" applyProtection="1">
      <alignment horizontal="center" vertical="center" wrapText="1" shrinkToFit="1"/>
      <protection hidden="1"/>
    </xf>
    <xf numFmtId="38" fontId="24" fillId="3" borderId="65" xfId="3" applyFont="1" applyFill="1" applyBorder="1" applyAlignment="1" applyProtection="1">
      <alignment horizontal="center" vertical="center" wrapText="1" shrinkToFit="1"/>
      <protection hidden="1"/>
    </xf>
    <xf numFmtId="38" fontId="24" fillId="3" borderId="30" xfId="3" applyFont="1" applyFill="1" applyBorder="1" applyAlignment="1" applyProtection="1">
      <alignment horizontal="center" vertical="center" wrapText="1" shrinkToFit="1"/>
      <protection hidden="1"/>
    </xf>
    <xf numFmtId="38" fontId="24" fillId="3" borderId="0" xfId="3" applyFont="1" applyFill="1" applyBorder="1" applyAlignment="1" applyProtection="1">
      <alignment horizontal="center" vertical="center" wrapText="1" shrinkToFit="1"/>
      <protection hidden="1"/>
    </xf>
    <xf numFmtId="38" fontId="24" fillId="3" borderId="4" xfId="3" applyFont="1" applyFill="1" applyBorder="1" applyAlignment="1" applyProtection="1">
      <alignment horizontal="center" vertical="center" wrapText="1" shrinkToFit="1"/>
      <protection hidden="1"/>
    </xf>
    <xf numFmtId="38" fontId="24" fillId="3" borderId="5" xfId="3" applyFont="1" applyFill="1" applyBorder="1" applyAlignment="1" applyProtection="1">
      <alignment horizontal="center" vertical="center" wrapText="1" shrinkToFit="1"/>
      <protection hidden="1"/>
    </xf>
    <xf numFmtId="38" fontId="27" fillId="3" borderId="64" xfId="3" applyFont="1" applyFill="1" applyBorder="1" applyAlignment="1" applyProtection="1">
      <alignment horizontal="center" vertical="center" wrapText="1" shrinkToFit="1"/>
      <protection hidden="1"/>
    </xf>
    <xf numFmtId="38" fontId="27" fillId="3" borderId="65" xfId="3" applyFont="1" applyFill="1" applyBorder="1" applyAlignment="1" applyProtection="1">
      <alignment horizontal="center" vertical="center" wrapText="1" shrinkToFit="1"/>
      <protection hidden="1"/>
    </xf>
    <xf numFmtId="38" fontId="27" fillId="3" borderId="30" xfId="3" applyFont="1" applyFill="1" applyBorder="1" applyAlignment="1" applyProtection="1">
      <alignment horizontal="center" vertical="center" wrapText="1" shrinkToFit="1"/>
      <protection hidden="1"/>
    </xf>
    <xf numFmtId="38" fontId="27" fillId="3" borderId="0" xfId="3" applyFont="1" applyFill="1" applyBorder="1" applyAlignment="1" applyProtection="1">
      <alignment horizontal="center" vertical="center" wrapText="1" shrinkToFit="1"/>
      <protection hidden="1"/>
    </xf>
    <xf numFmtId="38" fontId="27" fillId="3" borderId="4" xfId="3" applyFont="1" applyFill="1" applyBorder="1" applyAlignment="1" applyProtection="1">
      <alignment horizontal="center" vertical="center" wrapText="1" shrinkToFit="1"/>
      <protection hidden="1"/>
    </xf>
    <xf numFmtId="38" fontId="27" fillId="3" borderId="5" xfId="3" applyFont="1" applyFill="1" applyBorder="1" applyAlignment="1" applyProtection="1">
      <alignment horizontal="center" vertical="center" wrapText="1" shrinkToFit="1"/>
      <protection hidden="1"/>
    </xf>
    <xf numFmtId="38" fontId="24" fillId="3" borderId="66" xfId="3" applyFont="1" applyFill="1" applyBorder="1" applyAlignment="1" applyProtection="1">
      <alignment horizontal="center" vertical="center" wrapText="1" shrinkToFit="1"/>
      <protection hidden="1"/>
    </xf>
    <xf numFmtId="38" fontId="24" fillId="3" borderId="14" xfId="3" applyFont="1" applyFill="1" applyBorder="1" applyAlignment="1" applyProtection="1">
      <alignment horizontal="center" vertical="center" wrapText="1" shrinkToFit="1"/>
      <protection hidden="1"/>
    </xf>
    <xf numFmtId="38" fontId="24" fillId="3" borderId="6" xfId="3" applyFont="1" applyFill="1" applyBorder="1" applyAlignment="1" applyProtection="1">
      <alignment horizontal="center" vertical="center" wrapText="1" shrinkToFit="1"/>
      <protection hidden="1"/>
    </xf>
    <xf numFmtId="38" fontId="26" fillId="3" borderId="64" xfId="3" applyFont="1" applyFill="1" applyBorder="1" applyAlignment="1" applyProtection="1">
      <alignment horizontal="center" vertical="center" wrapText="1" shrinkToFit="1"/>
      <protection hidden="1"/>
    </xf>
    <xf numFmtId="38" fontId="26" fillId="3" borderId="65" xfId="3" applyFont="1" applyFill="1" applyBorder="1" applyAlignment="1" applyProtection="1">
      <alignment horizontal="center" vertical="center" wrapText="1" shrinkToFit="1"/>
      <protection hidden="1"/>
    </xf>
    <xf numFmtId="38" fontId="26" fillId="3" borderId="66" xfId="3" applyFont="1" applyFill="1" applyBorder="1" applyAlignment="1" applyProtection="1">
      <alignment horizontal="center" vertical="center" wrapText="1" shrinkToFit="1"/>
      <protection hidden="1"/>
    </xf>
    <xf numFmtId="38" fontId="26" fillId="3" borderId="30" xfId="3" applyFont="1" applyFill="1" applyBorder="1" applyAlignment="1" applyProtection="1">
      <alignment horizontal="center" vertical="center" wrapText="1" shrinkToFit="1"/>
      <protection hidden="1"/>
    </xf>
    <xf numFmtId="38" fontId="26" fillId="3" borderId="0" xfId="3" applyFont="1" applyFill="1" applyBorder="1" applyAlignment="1" applyProtection="1">
      <alignment horizontal="center" vertical="center" wrapText="1" shrinkToFit="1"/>
      <protection hidden="1"/>
    </xf>
    <xf numFmtId="38" fontId="26" fillId="3" borderId="14" xfId="3" applyFont="1" applyFill="1" applyBorder="1" applyAlignment="1" applyProtection="1">
      <alignment horizontal="center" vertical="center" wrapText="1" shrinkToFit="1"/>
      <protection hidden="1"/>
    </xf>
    <xf numFmtId="38" fontId="26" fillId="3" borderId="4" xfId="3" applyFont="1" applyFill="1" applyBorder="1" applyAlignment="1" applyProtection="1">
      <alignment horizontal="center" vertical="center" wrapText="1" shrinkToFit="1"/>
      <protection hidden="1"/>
    </xf>
    <xf numFmtId="38" fontId="26" fillId="3" borderId="5" xfId="3" applyFont="1" applyFill="1" applyBorder="1" applyAlignment="1" applyProtection="1">
      <alignment horizontal="center" vertical="center" wrapText="1" shrinkToFit="1"/>
      <protection hidden="1"/>
    </xf>
    <xf numFmtId="38" fontId="26" fillId="3" borderId="6" xfId="3" applyFont="1" applyFill="1" applyBorder="1" applyAlignment="1" applyProtection="1">
      <alignment horizontal="center" vertical="center" wrapText="1" shrinkToFit="1"/>
      <protection hidden="1"/>
    </xf>
    <xf numFmtId="38" fontId="44" fillId="4" borderId="12" xfId="3" applyFont="1" applyFill="1" applyBorder="1" applyAlignment="1" applyProtection="1">
      <alignment horizontal="right" vertical="center" shrinkToFit="1"/>
      <protection hidden="1"/>
    </xf>
    <xf numFmtId="38" fontId="44" fillId="4" borderId="13" xfId="3" applyFont="1" applyFill="1" applyBorder="1" applyAlignment="1" applyProtection="1">
      <alignment horizontal="right" vertical="center" shrinkToFit="1"/>
      <protection hidden="1"/>
    </xf>
    <xf numFmtId="38" fontId="44" fillId="4" borderId="30" xfId="3" applyFont="1" applyFill="1" applyBorder="1" applyAlignment="1" applyProtection="1">
      <alignment horizontal="right" vertical="center" shrinkToFit="1"/>
      <protection hidden="1"/>
    </xf>
    <xf numFmtId="38" fontId="44" fillId="4" borderId="0" xfId="3" applyFont="1" applyFill="1" applyBorder="1" applyAlignment="1" applyProtection="1">
      <alignment horizontal="right" vertical="center" shrinkToFit="1"/>
      <protection hidden="1"/>
    </xf>
    <xf numFmtId="38" fontId="44" fillId="4" borderId="67" xfId="3" applyFont="1" applyFill="1" applyBorder="1" applyAlignment="1" applyProtection="1">
      <alignment horizontal="right" vertical="center" shrinkToFit="1"/>
      <protection hidden="1"/>
    </xf>
    <xf numFmtId="38" fontId="44" fillId="4" borderId="40" xfId="3" applyFont="1" applyFill="1" applyBorder="1" applyAlignment="1" applyProtection="1">
      <alignment horizontal="right" vertical="center" shrinkToFit="1"/>
      <protection hidden="1"/>
    </xf>
    <xf numFmtId="38" fontId="43" fillId="2" borderId="12" xfId="3" applyFont="1" applyFill="1" applyBorder="1" applyAlignment="1" applyProtection="1">
      <alignment horizontal="right" vertical="center" shrinkToFit="1"/>
      <protection hidden="1"/>
    </xf>
    <xf numFmtId="38" fontId="43" fillId="2" borderId="13" xfId="3" applyFont="1" applyFill="1" applyBorder="1" applyAlignment="1" applyProtection="1">
      <alignment horizontal="right" vertical="center" shrinkToFit="1"/>
      <protection hidden="1"/>
    </xf>
    <xf numFmtId="38" fontId="43" fillId="2" borderId="30" xfId="3" applyFont="1" applyFill="1" applyBorder="1" applyAlignment="1" applyProtection="1">
      <alignment horizontal="right" vertical="center" shrinkToFit="1"/>
      <protection hidden="1"/>
    </xf>
    <xf numFmtId="38" fontId="43" fillId="2" borderId="0" xfId="3" applyFont="1" applyFill="1" applyBorder="1" applyAlignment="1" applyProtection="1">
      <alignment horizontal="right" vertical="center" shrinkToFit="1"/>
      <protection hidden="1"/>
    </xf>
    <xf numFmtId="38" fontId="43" fillId="2" borderId="67" xfId="3" applyFont="1" applyFill="1" applyBorder="1" applyAlignment="1" applyProtection="1">
      <alignment horizontal="right" vertical="center" shrinkToFit="1"/>
      <protection hidden="1"/>
    </xf>
    <xf numFmtId="38" fontId="43" fillId="2" borderId="40" xfId="3" applyFont="1" applyFill="1" applyBorder="1" applyAlignment="1" applyProtection="1">
      <alignment horizontal="right" vertical="center" shrinkToFit="1"/>
      <protection hidden="1"/>
    </xf>
    <xf numFmtId="38" fontId="24" fillId="2" borderId="69" xfId="3" applyFont="1" applyFill="1" applyBorder="1" applyAlignment="1" applyProtection="1">
      <alignment horizontal="center" vertical="top" shrinkToFit="1"/>
      <protection hidden="1"/>
    </xf>
    <xf numFmtId="38" fontId="24" fillId="2" borderId="14" xfId="3" applyFont="1" applyFill="1" applyBorder="1" applyAlignment="1" applyProtection="1">
      <alignment horizontal="center" vertical="top" shrinkToFit="1"/>
      <protection hidden="1"/>
    </xf>
    <xf numFmtId="38" fontId="24" fillId="2" borderId="68" xfId="3" applyFont="1" applyFill="1" applyBorder="1" applyAlignment="1" applyProtection="1">
      <alignment horizontal="center" vertical="top" shrinkToFit="1"/>
      <protection hidden="1"/>
    </xf>
    <xf numFmtId="38" fontId="43" fillId="2" borderId="12" xfId="3" applyFont="1" applyFill="1" applyBorder="1" applyAlignment="1" applyProtection="1">
      <alignment horizontal="right" vertical="center" wrapText="1" shrinkToFit="1"/>
      <protection hidden="1"/>
    </xf>
    <xf numFmtId="38" fontId="43" fillId="2" borderId="13" xfId="3" applyFont="1" applyFill="1" applyBorder="1" applyAlignment="1" applyProtection="1">
      <alignment horizontal="right" vertical="center" wrapText="1" shrinkToFit="1"/>
      <protection hidden="1"/>
    </xf>
    <xf numFmtId="38" fontId="43" fillId="2" borderId="30" xfId="3" applyFont="1" applyFill="1" applyBorder="1" applyAlignment="1" applyProtection="1">
      <alignment horizontal="right" vertical="center" wrapText="1" shrinkToFit="1"/>
      <protection hidden="1"/>
    </xf>
    <xf numFmtId="38" fontId="43" fillId="2" borderId="0" xfId="3" applyFont="1" applyFill="1" applyBorder="1" applyAlignment="1" applyProtection="1">
      <alignment horizontal="right" vertical="center" wrapText="1" shrinkToFit="1"/>
      <protection hidden="1"/>
    </xf>
    <xf numFmtId="38" fontId="43" fillId="2" borderId="67" xfId="3" applyFont="1" applyFill="1" applyBorder="1" applyAlignment="1" applyProtection="1">
      <alignment horizontal="right" vertical="center" wrapText="1" shrinkToFit="1"/>
      <protection hidden="1"/>
    </xf>
    <xf numFmtId="38" fontId="43" fillId="2" borderId="40" xfId="3" applyFont="1" applyFill="1" applyBorder="1" applyAlignment="1" applyProtection="1">
      <alignment horizontal="right" vertical="center" wrapText="1" shrinkToFit="1"/>
      <protection hidden="1"/>
    </xf>
    <xf numFmtId="38" fontId="24" fillId="2" borderId="69" xfId="3" applyFont="1" applyFill="1" applyBorder="1" applyAlignment="1" applyProtection="1">
      <alignment horizontal="center" vertical="top" wrapText="1" shrinkToFit="1"/>
      <protection hidden="1"/>
    </xf>
    <xf numFmtId="38" fontId="24" fillId="2" borderId="14" xfId="3" applyFont="1" applyFill="1" applyBorder="1" applyAlignment="1" applyProtection="1">
      <alignment horizontal="center" vertical="top" wrapText="1" shrinkToFit="1"/>
      <protection hidden="1"/>
    </xf>
    <xf numFmtId="38" fontId="24" fillId="2" borderId="68" xfId="3" applyFont="1" applyFill="1" applyBorder="1" applyAlignment="1" applyProtection="1">
      <alignment horizontal="center" vertical="top" wrapText="1" shrinkToFit="1"/>
      <protection hidden="1"/>
    </xf>
    <xf numFmtId="0" fontId="25" fillId="3" borderId="64" xfId="1" applyFont="1" applyFill="1" applyBorder="1" applyAlignment="1" applyProtection="1">
      <alignment horizontal="left" vertical="center" wrapText="1"/>
      <protection hidden="1"/>
    </xf>
    <xf numFmtId="0" fontId="25" fillId="3" borderId="65" xfId="1" applyFont="1" applyFill="1" applyBorder="1" applyAlignment="1" applyProtection="1">
      <alignment horizontal="left" vertical="center" wrapText="1"/>
      <protection hidden="1"/>
    </xf>
    <xf numFmtId="0" fontId="25" fillId="3" borderId="66" xfId="1" applyFont="1" applyFill="1" applyBorder="1" applyAlignment="1" applyProtection="1">
      <alignment horizontal="left" vertical="center" wrapText="1"/>
      <protection hidden="1"/>
    </xf>
    <xf numFmtId="0" fontId="25" fillId="3" borderId="30" xfId="1" applyFont="1" applyFill="1" applyBorder="1" applyAlignment="1" applyProtection="1">
      <alignment horizontal="left" vertical="center" wrapText="1"/>
      <protection hidden="1"/>
    </xf>
    <xf numFmtId="0" fontId="25" fillId="3" borderId="0" xfId="1" applyFont="1" applyFill="1" applyBorder="1" applyAlignment="1" applyProtection="1">
      <alignment horizontal="left" vertical="center" wrapText="1"/>
      <protection hidden="1"/>
    </xf>
    <xf numFmtId="0" fontId="25" fillId="3" borderId="14" xfId="1" applyFont="1" applyFill="1" applyBorder="1" applyAlignment="1" applyProtection="1">
      <alignment horizontal="left" vertical="center" wrapText="1"/>
      <protection hidden="1"/>
    </xf>
    <xf numFmtId="38" fontId="22" fillId="3" borderId="64" xfId="3" applyFont="1" applyFill="1" applyBorder="1" applyAlignment="1" applyProtection="1">
      <alignment horizontal="center" vertical="center"/>
      <protection hidden="1"/>
    </xf>
    <xf numFmtId="38" fontId="22" fillId="3" borderId="65" xfId="3" applyFont="1" applyFill="1" applyBorder="1" applyAlignment="1" applyProtection="1">
      <alignment horizontal="center" vertical="center"/>
      <protection hidden="1"/>
    </xf>
    <xf numFmtId="38" fontId="22" fillId="3" borderId="30" xfId="3" applyFont="1" applyFill="1" applyBorder="1" applyAlignment="1" applyProtection="1">
      <alignment horizontal="center" vertical="center"/>
      <protection hidden="1"/>
    </xf>
    <xf numFmtId="38" fontId="22" fillId="3" borderId="0" xfId="3" applyFont="1" applyFill="1" applyBorder="1" applyAlignment="1" applyProtection="1">
      <alignment horizontal="center" vertical="center"/>
      <protection hidden="1"/>
    </xf>
    <xf numFmtId="38" fontId="22" fillId="3" borderId="66" xfId="3" applyFont="1" applyFill="1" applyBorder="1" applyAlignment="1" applyProtection="1">
      <alignment horizontal="center" vertical="center"/>
      <protection hidden="1"/>
    </xf>
    <xf numFmtId="38" fontId="22" fillId="3" borderId="14" xfId="3" applyFont="1" applyFill="1" applyBorder="1" applyAlignment="1" applyProtection="1">
      <alignment horizontal="center" vertical="center"/>
      <protection hidden="1"/>
    </xf>
    <xf numFmtId="38" fontId="24" fillId="2" borderId="66" xfId="3" applyFont="1" applyFill="1" applyBorder="1" applyAlignment="1" applyProtection="1">
      <alignment horizontal="center" vertical="center"/>
      <protection hidden="1"/>
    </xf>
    <xf numFmtId="38" fontId="24" fillId="2" borderId="14" xfId="3" applyFont="1" applyFill="1" applyBorder="1" applyAlignment="1" applyProtection="1">
      <alignment horizontal="center" vertical="center"/>
      <protection hidden="1"/>
    </xf>
    <xf numFmtId="38" fontId="24" fillId="3" borderId="66" xfId="3" applyFont="1" applyFill="1" applyBorder="1" applyAlignment="1" applyProtection="1">
      <alignment horizontal="right" vertical="center"/>
      <protection hidden="1"/>
    </xf>
    <xf numFmtId="38" fontId="24" fillId="3" borderId="14" xfId="3" applyFont="1" applyFill="1" applyBorder="1" applyAlignment="1" applyProtection="1">
      <alignment horizontal="right" vertical="center"/>
      <protection hidden="1"/>
    </xf>
    <xf numFmtId="38" fontId="24" fillId="3" borderId="65" xfId="3" applyFont="1" applyFill="1" applyBorder="1" applyAlignment="1" applyProtection="1">
      <alignment horizontal="right" vertical="center"/>
      <protection hidden="1"/>
    </xf>
    <xf numFmtId="38" fontId="24" fillId="3" borderId="0" xfId="3" applyFont="1" applyFill="1" applyBorder="1" applyAlignment="1" applyProtection="1">
      <alignment horizontal="right" vertical="center"/>
      <protection hidden="1"/>
    </xf>
    <xf numFmtId="38" fontId="22" fillId="3" borderId="55" xfId="3" applyFont="1" applyFill="1" applyBorder="1" applyAlignment="1" applyProtection="1">
      <alignment horizontal="center" vertical="center" shrinkToFit="1"/>
      <protection hidden="1"/>
    </xf>
    <xf numFmtId="38" fontId="22" fillId="3" borderId="13" xfId="3" applyFont="1" applyFill="1" applyBorder="1" applyAlignment="1" applyProtection="1">
      <alignment horizontal="center" vertical="center" shrinkToFit="1"/>
      <protection hidden="1"/>
    </xf>
    <xf numFmtId="38" fontId="22" fillId="3" borderId="56" xfId="3" applyFont="1" applyFill="1" applyBorder="1" applyAlignment="1" applyProtection="1">
      <alignment horizontal="center" vertical="center" shrinkToFit="1"/>
      <protection hidden="1"/>
    </xf>
    <xf numFmtId="38" fontId="22" fillId="3" borderId="32" xfId="3" applyFont="1" applyFill="1" applyBorder="1" applyAlignment="1" applyProtection="1">
      <alignment horizontal="center" vertical="center" shrinkToFit="1"/>
      <protection hidden="1"/>
    </xf>
    <xf numFmtId="38" fontId="22" fillId="3" borderId="31" xfId="3" applyFont="1" applyFill="1" applyBorder="1" applyAlignment="1" applyProtection="1">
      <alignment horizontal="center" vertical="center" shrinkToFit="1"/>
      <protection hidden="1"/>
    </xf>
    <xf numFmtId="38" fontId="22" fillId="3" borderId="57" xfId="3" applyFont="1" applyFill="1" applyBorder="1" applyAlignment="1" applyProtection="1">
      <alignment horizontal="center" vertical="center" shrinkToFit="1"/>
      <protection hidden="1"/>
    </xf>
    <xf numFmtId="38" fontId="22" fillId="3" borderId="58" xfId="3" applyFont="1" applyFill="1" applyBorder="1" applyAlignment="1" applyProtection="1">
      <alignment horizontal="center" vertical="center" shrinkToFit="1"/>
      <protection hidden="1"/>
    </xf>
    <xf numFmtId="38" fontId="23" fillId="4" borderId="49" xfId="3" applyFont="1" applyFill="1" applyBorder="1" applyAlignment="1" applyProtection="1">
      <alignment horizontal="center" vertical="center"/>
      <protection hidden="1"/>
    </xf>
    <xf numFmtId="38" fontId="23" fillId="4" borderId="50" xfId="3" applyFont="1" applyFill="1" applyBorder="1" applyAlignment="1" applyProtection="1">
      <alignment horizontal="center" vertical="center"/>
      <protection hidden="1"/>
    </xf>
    <xf numFmtId="38" fontId="22" fillId="3" borderId="67" xfId="3" applyFont="1" applyFill="1" applyBorder="1" applyAlignment="1" applyProtection="1">
      <alignment horizontal="center" vertical="center"/>
      <protection hidden="1"/>
    </xf>
    <xf numFmtId="38" fontId="22" fillId="3" borderId="40" xfId="3" applyFont="1" applyFill="1" applyBorder="1" applyAlignment="1" applyProtection="1">
      <alignment horizontal="center" vertical="center"/>
      <protection hidden="1"/>
    </xf>
    <xf numFmtId="38" fontId="22" fillId="3" borderId="68" xfId="3" applyFont="1" applyFill="1" applyBorder="1" applyAlignment="1" applyProtection="1">
      <alignment horizontal="center" vertical="center"/>
      <protection hidden="1"/>
    </xf>
    <xf numFmtId="38" fontId="22" fillId="3" borderId="72" xfId="3" applyFont="1" applyFill="1" applyBorder="1" applyAlignment="1" applyProtection="1">
      <alignment horizontal="center" vertical="center" shrinkToFit="1"/>
      <protection hidden="1"/>
    </xf>
    <xf numFmtId="38" fontId="22" fillId="3" borderId="71" xfId="3" applyFont="1" applyFill="1" applyBorder="1" applyAlignment="1" applyProtection="1">
      <alignment horizontal="center" vertical="center" shrinkToFit="1"/>
      <protection hidden="1"/>
    </xf>
    <xf numFmtId="38" fontId="22" fillId="3" borderId="66" xfId="3" applyFont="1" applyFill="1" applyBorder="1" applyAlignment="1" applyProtection="1">
      <alignment horizontal="center" vertical="center" shrinkToFit="1"/>
      <protection hidden="1"/>
    </xf>
    <xf numFmtId="38" fontId="22" fillId="3" borderId="14" xfId="3" applyFont="1" applyFill="1" applyBorder="1" applyAlignment="1" applyProtection="1">
      <alignment horizontal="center" vertical="center" shrinkToFit="1"/>
      <protection hidden="1"/>
    </xf>
    <xf numFmtId="38" fontId="22" fillId="3" borderId="6" xfId="3" applyFont="1" applyFill="1" applyBorder="1" applyAlignment="1" applyProtection="1">
      <alignment horizontal="center" vertical="center" shrinkToFit="1"/>
      <protection hidden="1"/>
    </xf>
    <xf numFmtId="38" fontId="44" fillId="4" borderId="55" xfId="3" applyFont="1" applyFill="1" applyBorder="1" applyAlignment="1" applyProtection="1">
      <alignment horizontal="right" vertical="center" shrinkToFit="1"/>
      <protection hidden="1"/>
    </xf>
    <xf numFmtId="38" fontId="44" fillId="4" borderId="32" xfId="3" applyFont="1" applyFill="1" applyBorder="1" applyAlignment="1" applyProtection="1">
      <alignment horizontal="right" vertical="center" shrinkToFit="1"/>
      <protection hidden="1"/>
    </xf>
    <xf numFmtId="38" fontId="44" fillId="4" borderId="78" xfId="3" applyFont="1" applyFill="1" applyBorder="1" applyAlignment="1" applyProtection="1">
      <alignment horizontal="right" vertical="center" shrinkToFit="1"/>
      <protection hidden="1"/>
    </xf>
    <xf numFmtId="38" fontId="43" fillId="4" borderId="55" xfId="3" applyFont="1" applyFill="1" applyBorder="1" applyAlignment="1" applyProtection="1">
      <alignment horizontal="right" vertical="center" shrinkToFit="1"/>
      <protection hidden="1"/>
    </xf>
    <xf numFmtId="38" fontId="43" fillId="4" borderId="32" xfId="3" applyFont="1" applyFill="1" applyBorder="1" applyAlignment="1" applyProtection="1">
      <alignment horizontal="right" vertical="center" shrinkToFit="1"/>
      <protection hidden="1"/>
    </xf>
    <xf numFmtId="38" fontId="43" fillId="4" borderId="78" xfId="3" applyFont="1" applyFill="1" applyBorder="1" applyAlignment="1" applyProtection="1">
      <alignment horizontal="right" vertical="center" shrinkToFit="1"/>
      <protection hidden="1"/>
    </xf>
    <xf numFmtId="38" fontId="24" fillId="2" borderId="65" xfId="3" applyFont="1" applyFill="1" applyBorder="1" applyAlignment="1" applyProtection="1">
      <alignment horizontal="right" vertical="top"/>
      <protection hidden="1"/>
    </xf>
    <xf numFmtId="38" fontId="24" fillId="2" borderId="66" xfId="3" applyFont="1" applyFill="1" applyBorder="1" applyAlignment="1" applyProtection="1">
      <alignment horizontal="right" vertical="top"/>
      <protection hidden="1"/>
    </xf>
    <xf numFmtId="38" fontId="24" fillId="2" borderId="0" xfId="3" applyFont="1" applyFill="1" applyBorder="1" applyAlignment="1" applyProtection="1">
      <alignment horizontal="right" vertical="top"/>
      <protection hidden="1"/>
    </xf>
    <xf numFmtId="38" fontId="24" fillId="2" borderId="14" xfId="3" applyFont="1" applyFill="1" applyBorder="1" applyAlignment="1" applyProtection="1">
      <alignment horizontal="right" vertical="top"/>
      <protection hidden="1"/>
    </xf>
    <xf numFmtId="38" fontId="24" fillId="3" borderId="64" xfId="3" applyFont="1" applyFill="1" applyBorder="1" applyAlignment="1" applyProtection="1">
      <alignment horizontal="center" vertical="top"/>
      <protection hidden="1"/>
    </xf>
    <xf numFmtId="38" fontId="24" fillId="3" borderId="65" xfId="3" applyFont="1" applyFill="1" applyBorder="1" applyAlignment="1" applyProtection="1">
      <alignment horizontal="center" vertical="top"/>
      <protection hidden="1"/>
    </xf>
    <xf numFmtId="38" fontId="24" fillId="3" borderId="30" xfId="3" applyFont="1" applyFill="1" applyBorder="1" applyAlignment="1" applyProtection="1">
      <alignment horizontal="center" vertical="top"/>
      <protection hidden="1"/>
    </xf>
    <xf numFmtId="38" fontId="24" fillId="3" borderId="0" xfId="3" applyFont="1" applyFill="1" applyBorder="1" applyAlignment="1" applyProtection="1">
      <alignment horizontal="center" vertical="top"/>
      <protection hidden="1"/>
    </xf>
    <xf numFmtId="38" fontId="29" fillId="3" borderId="0" xfId="3" applyFont="1" applyFill="1" applyBorder="1" applyAlignment="1" applyProtection="1">
      <alignment horizontal="center" vertical="center"/>
      <protection hidden="1"/>
    </xf>
    <xf numFmtId="38" fontId="29" fillId="3" borderId="14" xfId="3" applyFont="1" applyFill="1" applyBorder="1" applyAlignment="1" applyProtection="1">
      <alignment horizontal="center" vertical="center"/>
      <protection hidden="1"/>
    </xf>
    <xf numFmtId="38" fontId="29" fillId="3" borderId="5" xfId="3" applyFont="1" applyFill="1" applyBorder="1" applyAlignment="1" applyProtection="1">
      <alignment horizontal="center" vertical="center"/>
      <protection hidden="1"/>
    </xf>
    <xf numFmtId="38" fontId="29" fillId="3" borderId="6" xfId="3" applyFont="1" applyFill="1" applyBorder="1" applyAlignment="1" applyProtection="1">
      <alignment horizontal="center" vertical="center"/>
      <protection hidden="1"/>
    </xf>
    <xf numFmtId="38" fontId="25" fillId="3" borderId="64" xfId="3" applyFont="1" applyFill="1" applyBorder="1" applyAlignment="1" applyProtection="1">
      <alignment horizontal="center" vertical="center"/>
      <protection hidden="1"/>
    </xf>
    <xf numFmtId="38" fontId="25" fillId="3" borderId="65" xfId="3" applyFont="1" applyFill="1" applyBorder="1" applyAlignment="1" applyProtection="1">
      <alignment horizontal="center" vertical="center"/>
      <protection hidden="1"/>
    </xf>
    <xf numFmtId="38" fontId="25" fillId="3" borderId="66" xfId="3" applyFont="1" applyFill="1" applyBorder="1" applyAlignment="1" applyProtection="1">
      <alignment horizontal="center" vertical="center"/>
      <protection hidden="1"/>
    </xf>
    <xf numFmtId="38" fontId="25" fillId="3" borderId="30" xfId="3" applyFont="1" applyFill="1" applyBorder="1" applyAlignment="1" applyProtection="1">
      <alignment horizontal="center" vertical="center"/>
      <protection hidden="1"/>
    </xf>
    <xf numFmtId="38" fontId="25" fillId="3" borderId="0" xfId="3" applyFont="1" applyFill="1" applyBorder="1" applyAlignment="1" applyProtection="1">
      <alignment horizontal="center" vertical="center"/>
      <protection hidden="1"/>
    </xf>
    <xf numFmtId="38" fontId="25" fillId="3" borderId="14" xfId="3" applyFont="1" applyFill="1" applyBorder="1" applyAlignment="1" applyProtection="1">
      <alignment horizontal="center" vertical="center"/>
      <protection hidden="1"/>
    </xf>
    <xf numFmtId="38" fontId="25" fillId="3" borderId="67" xfId="3" applyFont="1" applyFill="1" applyBorder="1" applyAlignment="1" applyProtection="1">
      <alignment horizontal="center" vertical="center"/>
      <protection hidden="1"/>
    </xf>
    <xf numFmtId="38" fontId="25" fillId="3" borderId="40" xfId="3" applyFont="1" applyFill="1" applyBorder="1" applyAlignment="1" applyProtection="1">
      <alignment horizontal="center" vertical="center"/>
      <protection hidden="1"/>
    </xf>
    <xf numFmtId="38" fontId="25" fillId="3" borderId="68" xfId="3" applyFont="1" applyFill="1" applyBorder="1" applyAlignment="1" applyProtection="1">
      <alignment horizontal="center" vertical="center"/>
      <protection hidden="1"/>
    </xf>
    <xf numFmtId="38" fontId="25" fillId="3" borderId="4" xfId="3" applyFont="1" applyFill="1" applyBorder="1" applyAlignment="1" applyProtection="1">
      <alignment horizontal="center" vertical="center"/>
      <protection hidden="1"/>
    </xf>
    <xf numFmtId="38" fontId="25" fillId="3" borderId="5" xfId="3" applyFont="1" applyFill="1" applyBorder="1" applyAlignment="1" applyProtection="1">
      <alignment horizontal="center" vertical="center"/>
      <protection hidden="1"/>
    </xf>
    <xf numFmtId="38" fontId="25" fillId="3" borderId="6" xfId="3" applyFont="1" applyFill="1" applyBorder="1" applyAlignment="1" applyProtection="1">
      <alignment horizontal="center" vertical="center"/>
      <protection hidden="1"/>
    </xf>
    <xf numFmtId="38" fontId="31" fillId="2" borderId="64" xfId="3" applyFont="1" applyFill="1" applyBorder="1" applyAlignment="1" applyProtection="1">
      <alignment horizontal="center" vertical="center" textRotation="255"/>
      <protection hidden="1"/>
    </xf>
    <xf numFmtId="38" fontId="31" fillId="2" borderId="66" xfId="3" applyFont="1" applyFill="1" applyBorder="1" applyAlignment="1" applyProtection="1">
      <alignment horizontal="center" vertical="center" textRotation="255"/>
      <protection hidden="1"/>
    </xf>
    <xf numFmtId="38" fontId="31" fillId="2" borderId="30" xfId="3" applyFont="1" applyFill="1" applyBorder="1" applyAlignment="1" applyProtection="1">
      <alignment horizontal="center" vertical="center" textRotation="255"/>
      <protection hidden="1"/>
    </xf>
    <xf numFmtId="38" fontId="31" fillId="2" borderId="14" xfId="3" applyFont="1" applyFill="1" applyBorder="1" applyAlignment="1" applyProtection="1">
      <alignment horizontal="center" vertical="center" textRotation="255"/>
      <protection hidden="1"/>
    </xf>
    <xf numFmtId="38" fontId="31" fillId="2" borderId="67" xfId="3" applyFont="1" applyFill="1" applyBorder="1" applyAlignment="1" applyProtection="1">
      <alignment horizontal="center" vertical="center" textRotation="255"/>
      <protection hidden="1"/>
    </xf>
    <xf numFmtId="38" fontId="31" fillId="2" borderId="68" xfId="3" applyFont="1" applyFill="1" applyBorder="1" applyAlignment="1" applyProtection="1">
      <alignment horizontal="center" vertical="center" textRotation="255"/>
      <protection hidden="1"/>
    </xf>
    <xf numFmtId="38" fontId="22" fillId="3" borderId="46" xfId="3" applyFont="1" applyFill="1" applyBorder="1" applyAlignment="1" applyProtection="1">
      <alignment horizontal="center" vertical="center" textRotation="255" shrinkToFit="1"/>
      <protection hidden="1"/>
    </xf>
    <xf numFmtId="38" fontId="22" fillId="3" borderId="53" xfId="3" applyFont="1" applyFill="1" applyBorder="1" applyAlignment="1" applyProtection="1">
      <alignment horizontal="center" vertical="center" textRotation="255" shrinkToFit="1"/>
      <protection hidden="1"/>
    </xf>
    <xf numFmtId="0" fontId="27" fillId="3" borderId="70" xfId="1" applyFont="1" applyFill="1" applyBorder="1" applyAlignment="1" applyProtection="1">
      <alignment horizontal="left" vertical="center" wrapText="1"/>
      <protection hidden="1"/>
    </xf>
    <xf numFmtId="38" fontId="43" fillId="3" borderId="55" xfId="3" applyFont="1" applyFill="1" applyBorder="1" applyAlignment="1" applyProtection="1">
      <alignment horizontal="right" vertical="center" shrinkToFit="1"/>
      <protection hidden="1"/>
    </xf>
    <xf numFmtId="38" fontId="43" fillId="3" borderId="13" xfId="3" applyFont="1" applyFill="1" applyBorder="1" applyAlignment="1" applyProtection="1">
      <alignment horizontal="right" vertical="center" shrinkToFit="1"/>
      <protection hidden="1"/>
    </xf>
    <xf numFmtId="38" fontId="43" fillId="3" borderId="32" xfId="3" applyFont="1" applyFill="1" applyBorder="1" applyAlignment="1" applyProtection="1">
      <alignment horizontal="right" vertical="center" shrinkToFit="1"/>
      <protection hidden="1"/>
    </xf>
    <xf numFmtId="38" fontId="43" fillId="3" borderId="0" xfId="3" applyFont="1" applyFill="1" applyBorder="1" applyAlignment="1" applyProtection="1">
      <alignment horizontal="right" vertical="center" shrinkToFit="1"/>
      <protection hidden="1"/>
    </xf>
    <xf numFmtId="38" fontId="43" fillId="3" borderId="78" xfId="3" applyFont="1" applyFill="1" applyBorder="1" applyAlignment="1" applyProtection="1">
      <alignment horizontal="right" vertical="center" shrinkToFit="1"/>
      <protection hidden="1"/>
    </xf>
    <xf numFmtId="38" fontId="43" fillId="3" borderId="40" xfId="3" applyFont="1" applyFill="1" applyBorder="1" applyAlignment="1" applyProtection="1">
      <alignment horizontal="right" vertical="center" shrinkToFit="1"/>
      <protection hidden="1"/>
    </xf>
    <xf numFmtId="38" fontId="35" fillId="4" borderId="114" xfId="3" applyFont="1" applyFill="1" applyBorder="1" applyAlignment="1" applyProtection="1">
      <alignment horizontal="center" vertical="center" shrinkToFit="1"/>
      <protection hidden="1"/>
    </xf>
    <xf numFmtId="38" fontId="35" fillId="4" borderId="44" xfId="3" applyFont="1" applyFill="1" applyBorder="1" applyAlignment="1" applyProtection="1">
      <alignment horizontal="center" vertical="center" shrinkToFit="1"/>
      <protection hidden="1"/>
    </xf>
    <xf numFmtId="38" fontId="35" fillId="4" borderId="88" xfId="3" applyFont="1" applyFill="1" applyBorder="1" applyAlignment="1" applyProtection="1">
      <alignment horizontal="center" vertical="center" shrinkToFit="1"/>
      <protection hidden="1"/>
    </xf>
    <xf numFmtId="38" fontId="35" fillId="4" borderId="51" xfId="3" applyFont="1" applyFill="1" applyBorder="1" applyAlignment="1" applyProtection="1">
      <alignment horizontal="center" vertical="center" shrinkToFit="1"/>
      <protection hidden="1"/>
    </xf>
    <xf numFmtId="38" fontId="24" fillId="3" borderId="45" xfId="3" applyFont="1" applyFill="1" applyBorder="1" applyAlignment="1" applyProtection="1">
      <alignment horizontal="center" vertical="top"/>
      <protection hidden="1"/>
    </xf>
    <xf numFmtId="38" fontId="24" fillId="3" borderId="52" xfId="3" applyFont="1" applyFill="1" applyBorder="1" applyAlignment="1" applyProtection="1">
      <alignment horizontal="center" vertical="top"/>
      <protection hidden="1"/>
    </xf>
    <xf numFmtId="38" fontId="35" fillId="4" borderId="89" xfId="3" applyFont="1" applyFill="1" applyBorder="1" applyAlignment="1" applyProtection="1">
      <alignment horizontal="center" vertical="center" shrinkToFit="1"/>
      <protection hidden="1"/>
    </xf>
    <xf numFmtId="38" fontId="35" fillId="4" borderId="62" xfId="3" applyFont="1" applyFill="1" applyBorder="1" applyAlignment="1" applyProtection="1">
      <alignment horizontal="center" vertical="center" shrinkToFit="1"/>
      <protection hidden="1"/>
    </xf>
    <xf numFmtId="38" fontId="24" fillId="3" borderId="63" xfId="3" applyFont="1" applyFill="1" applyBorder="1" applyAlignment="1" applyProtection="1">
      <alignment horizontal="center" vertical="top"/>
      <protection hidden="1"/>
    </xf>
    <xf numFmtId="38" fontId="35" fillId="4" borderId="64" xfId="3" applyFont="1" applyFill="1" applyBorder="1" applyAlignment="1" applyProtection="1">
      <alignment horizontal="center" vertical="center" shrinkToFit="1"/>
      <protection hidden="1"/>
    </xf>
    <xf numFmtId="38" fontId="35" fillId="4" borderId="65" xfId="3" applyFont="1" applyFill="1" applyBorder="1" applyAlignment="1" applyProtection="1">
      <alignment horizontal="center" vertical="center" shrinkToFit="1"/>
      <protection hidden="1"/>
    </xf>
    <xf numFmtId="38" fontId="35" fillId="4" borderId="30" xfId="3" applyFont="1" applyFill="1" applyBorder="1" applyAlignment="1" applyProtection="1">
      <alignment horizontal="center" vertical="center" shrinkToFit="1"/>
      <protection hidden="1"/>
    </xf>
    <xf numFmtId="38" fontId="35" fillId="4" borderId="0" xfId="3" applyFont="1" applyFill="1" applyBorder="1" applyAlignment="1" applyProtection="1">
      <alignment horizontal="center" vertical="center" shrinkToFit="1"/>
      <protection hidden="1"/>
    </xf>
    <xf numFmtId="38" fontId="35" fillId="4" borderId="4" xfId="3" applyFont="1" applyFill="1" applyBorder="1" applyAlignment="1" applyProtection="1">
      <alignment horizontal="center" vertical="center" shrinkToFit="1"/>
      <protection hidden="1"/>
    </xf>
    <xf numFmtId="38" fontId="35" fillId="4" borderId="5" xfId="3" applyFont="1" applyFill="1" applyBorder="1" applyAlignment="1" applyProtection="1">
      <alignment horizontal="center" vertical="center" shrinkToFit="1"/>
      <protection hidden="1"/>
    </xf>
    <xf numFmtId="38" fontId="24" fillId="3" borderId="66" xfId="3" applyFont="1" applyFill="1" applyBorder="1" applyAlignment="1" applyProtection="1">
      <alignment horizontal="center" vertical="top"/>
      <protection hidden="1"/>
    </xf>
    <xf numFmtId="38" fontId="24" fillId="3" borderId="14" xfId="3" applyFont="1" applyFill="1" applyBorder="1" applyAlignment="1" applyProtection="1">
      <alignment horizontal="center" vertical="top"/>
      <protection hidden="1"/>
    </xf>
    <xf numFmtId="38" fontId="24" fillId="3" borderId="6" xfId="3" applyFont="1" applyFill="1" applyBorder="1" applyAlignment="1" applyProtection="1">
      <alignment horizontal="center" vertical="top"/>
      <protection hidden="1"/>
    </xf>
    <xf numFmtId="38" fontId="35" fillId="4" borderId="12" xfId="3" applyFont="1" applyFill="1" applyBorder="1" applyAlignment="1" applyProtection="1">
      <alignment horizontal="center" vertical="center" shrinkToFit="1"/>
      <protection hidden="1"/>
    </xf>
    <xf numFmtId="38" fontId="35" fillId="4" borderId="13" xfId="3" applyFont="1" applyFill="1" applyBorder="1" applyAlignment="1" applyProtection="1">
      <alignment horizontal="center" vertical="center" shrinkToFit="1"/>
      <protection hidden="1"/>
    </xf>
    <xf numFmtId="38" fontId="24" fillId="3" borderId="69" xfId="3" applyFont="1" applyFill="1" applyBorder="1" applyAlignment="1" applyProtection="1">
      <alignment horizontal="center" vertical="top"/>
      <protection hidden="1"/>
    </xf>
    <xf numFmtId="0" fontId="25" fillId="3" borderId="65" xfId="1" applyFont="1" applyFill="1" applyBorder="1" applyAlignment="1" applyProtection="1">
      <alignment horizontal="left" vertical="center"/>
      <protection hidden="1"/>
    </xf>
    <xf numFmtId="0" fontId="25" fillId="3" borderId="66" xfId="1" applyFont="1" applyFill="1" applyBorder="1" applyAlignment="1" applyProtection="1">
      <alignment horizontal="left" vertical="center"/>
      <protection hidden="1"/>
    </xf>
    <xf numFmtId="0" fontId="25" fillId="3" borderId="30" xfId="1" applyFont="1" applyFill="1" applyBorder="1" applyAlignment="1" applyProtection="1">
      <alignment horizontal="left" vertical="center"/>
      <protection hidden="1"/>
    </xf>
    <xf numFmtId="0" fontId="25" fillId="3" borderId="0" xfId="1" applyFont="1" applyFill="1" applyBorder="1" applyAlignment="1" applyProtection="1">
      <alignment horizontal="left" vertical="center"/>
      <protection hidden="1"/>
    </xf>
    <xf numFmtId="0" fontId="25" fillId="3" borderId="14" xfId="1" applyFont="1" applyFill="1" applyBorder="1" applyAlignment="1" applyProtection="1">
      <alignment horizontal="left" vertical="center"/>
      <protection hidden="1"/>
    </xf>
    <xf numFmtId="0" fontId="25" fillId="3" borderId="67" xfId="1" applyFont="1" applyFill="1" applyBorder="1" applyAlignment="1" applyProtection="1">
      <alignment horizontal="left" vertical="center"/>
      <protection hidden="1"/>
    </xf>
    <xf numFmtId="0" fontId="25" fillId="3" borderId="40" xfId="1" applyFont="1" applyFill="1" applyBorder="1" applyAlignment="1" applyProtection="1">
      <alignment horizontal="left" vertical="center"/>
      <protection hidden="1"/>
    </xf>
    <xf numFmtId="0" fontId="25" fillId="3" borderId="68" xfId="1" applyFont="1" applyFill="1" applyBorder="1" applyAlignment="1" applyProtection="1">
      <alignment horizontal="left" vertical="center"/>
      <protection hidden="1"/>
    </xf>
    <xf numFmtId="38" fontId="28" fillId="3" borderId="12" xfId="3" applyFont="1" applyFill="1" applyBorder="1" applyAlignment="1" applyProtection="1">
      <alignment horizontal="center" vertical="center"/>
      <protection hidden="1"/>
    </xf>
    <xf numFmtId="38" fontId="28" fillId="3" borderId="13" xfId="3" applyFont="1" applyFill="1" applyBorder="1" applyAlignment="1" applyProtection="1">
      <alignment horizontal="center" vertical="center"/>
      <protection hidden="1"/>
    </xf>
    <xf numFmtId="38" fontId="28" fillId="3" borderId="56" xfId="3" applyFont="1" applyFill="1" applyBorder="1" applyAlignment="1" applyProtection="1">
      <alignment horizontal="center" vertical="center"/>
      <protection hidden="1"/>
    </xf>
    <xf numFmtId="38" fontId="28" fillId="3" borderId="30" xfId="3" applyFont="1" applyFill="1" applyBorder="1" applyAlignment="1" applyProtection="1">
      <alignment horizontal="center" vertical="center"/>
      <protection hidden="1"/>
    </xf>
    <xf numFmtId="38" fontId="28" fillId="3" borderId="0" xfId="3" applyFont="1" applyFill="1" applyBorder="1" applyAlignment="1" applyProtection="1">
      <alignment horizontal="center" vertical="center"/>
      <protection hidden="1"/>
    </xf>
    <xf numFmtId="38" fontId="28" fillId="3" borderId="31" xfId="3" applyFont="1" applyFill="1" applyBorder="1" applyAlignment="1" applyProtection="1">
      <alignment horizontal="center" vertical="center"/>
      <protection hidden="1"/>
    </xf>
    <xf numFmtId="38" fontId="28" fillId="3" borderId="67" xfId="3" applyFont="1" applyFill="1" applyBorder="1" applyAlignment="1" applyProtection="1">
      <alignment horizontal="center" vertical="center"/>
      <protection hidden="1"/>
    </xf>
    <xf numFmtId="38" fontId="28" fillId="3" borderId="40" xfId="3" applyFont="1" applyFill="1" applyBorder="1" applyAlignment="1" applyProtection="1">
      <alignment horizontal="center" vertical="center"/>
      <protection hidden="1"/>
    </xf>
    <xf numFmtId="38" fontId="28" fillId="3" borderId="77" xfId="3" applyFont="1" applyFill="1" applyBorder="1" applyAlignment="1" applyProtection="1">
      <alignment horizontal="center" vertical="center"/>
      <protection hidden="1"/>
    </xf>
    <xf numFmtId="38" fontId="27" fillId="3" borderId="13" xfId="3" applyFont="1" applyFill="1" applyBorder="1" applyAlignment="1" applyProtection="1">
      <alignment horizontal="center" vertical="center" wrapText="1"/>
      <protection hidden="1"/>
    </xf>
    <xf numFmtId="38" fontId="27" fillId="3" borderId="13" xfId="3" applyFont="1" applyFill="1" applyBorder="1" applyAlignment="1" applyProtection="1">
      <alignment horizontal="center" vertical="center"/>
      <protection hidden="1"/>
    </xf>
    <xf numFmtId="38" fontId="27" fillId="3" borderId="69" xfId="3" applyFont="1" applyFill="1" applyBorder="1" applyAlignment="1" applyProtection="1">
      <alignment horizontal="center" vertical="center"/>
      <protection hidden="1"/>
    </xf>
    <xf numFmtId="38" fontId="27" fillId="3" borderId="0" xfId="3" applyFont="1" applyFill="1" applyBorder="1" applyAlignment="1" applyProtection="1">
      <alignment horizontal="center" vertical="center"/>
      <protection hidden="1"/>
    </xf>
    <xf numFmtId="38" fontId="27" fillId="3" borderId="14" xfId="3" applyFont="1" applyFill="1" applyBorder="1" applyAlignment="1" applyProtection="1">
      <alignment horizontal="center" vertical="center"/>
      <protection hidden="1"/>
    </xf>
    <xf numFmtId="38" fontId="27" fillId="3" borderId="40" xfId="3" applyFont="1" applyFill="1" applyBorder="1" applyAlignment="1" applyProtection="1">
      <alignment horizontal="center" vertical="center"/>
      <protection hidden="1"/>
    </xf>
    <xf numFmtId="38" fontId="27" fillId="3" borderId="68" xfId="3" applyFont="1" applyFill="1" applyBorder="1" applyAlignment="1" applyProtection="1">
      <alignment horizontal="center" vertical="center"/>
      <protection hidden="1"/>
    </xf>
    <xf numFmtId="38" fontId="28" fillId="3" borderId="12" xfId="3" applyFont="1" applyFill="1" applyBorder="1" applyAlignment="1" applyProtection="1">
      <alignment horizontal="center" vertical="center" wrapText="1"/>
      <protection hidden="1"/>
    </xf>
    <xf numFmtId="38" fontId="28" fillId="3" borderId="13" xfId="3" applyFont="1" applyFill="1" applyBorder="1" applyAlignment="1" applyProtection="1">
      <alignment horizontal="center" vertical="center" wrapText="1"/>
      <protection hidden="1"/>
    </xf>
    <xf numFmtId="38" fontId="28" fillId="3" borderId="56" xfId="3" applyFont="1" applyFill="1" applyBorder="1" applyAlignment="1" applyProtection="1">
      <alignment horizontal="center" vertical="center" wrapText="1"/>
      <protection hidden="1"/>
    </xf>
    <xf numFmtId="38" fontId="28" fillId="3" borderId="30" xfId="3" applyFont="1" applyFill="1" applyBorder="1" applyAlignment="1" applyProtection="1">
      <alignment horizontal="center" vertical="center" wrapText="1"/>
      <protection hidden="1"/>
    </xf>
    <xf numFmtId="38" fontId="28" fillId="3" borderId="0" xfId="3" applyFont="1" applyFill="1" applyBorder="1" applyAlignment="1" applyProtection="1">
      <alignment horizontal="center" vertical="center" wrapText="1"/>
      <protection hidden="1"/>
    </xf>
    <xf numFmtId="38" fontId="28" fillId="3" borderId="31" xfId="3" applyFont="1" applyFill="1" applyBorder="1" applyAlignment="1" applyProtection="1">
      <alignment horizontal="center" vertical="center" wrapText="1"/>
      <protection hidden="1"/>
    </xf>
    <xf numFmtId="38" fontId="28" fillId="3" borderId="67" xfId="3" applyFont="1" applyFill="1" applyBorder="1" applyAlignment="1" applyProtection="1">
      <alignment horizontal="center" vertical="center" wrapText="1"/>
      <protection hidden="1"/>
    </xf>
    <xf numFmtId="38" fontId="28" fillId="3" borderId="40" xfId="3" applyFont="1" applyFill="1" applyBorder="1" applyAlignment="1" applyProtection="1">
      <alignment horizontal="center" vertical="center" wrapText="1"/>
      <protection hidden="1"/>
    </xf>
    <xf numFmtId="38" fontId="28" fillId="3" borderId="77" xfId="3" applyFont="1" applyFill="1" applyBorder="1" applyAlignment="1" applyProtection="1">
      <alignment horizontal="center" vertical="center" wrapText="1"/>
      <protection hidden="1"/>
    </xf>
    <xf numFmtId="38" fontId="27" fillId="3" borderId="55" xfId="3" applyFont="1" applyFill="1" applyBorder="1" applyAlignment="1" applyProtection="1">
      <alignment horizontal="center" vertical="top" wrapText="1"/>
      <protection hidden="1"/>
    </xf>
    <xf numFmtId="38" fontId="27" fillId="3" borderId="13" xfId="3" applyFont="1" applyFill="1" applyBorder="1" applyAlignment="1" applyProtection="1">
      <alignment horizontal="center" vertical="top"/>
      <protection hidden="1"/>
    </xf>
    <xf numFmtId="38" fontId="27" fillId="3" borderId="69" xfId="3" applyFont="1" applyFill="1" applyBorder="1" applyAlignment="1" applyProtection="1">
      <alignment horizontal="center" vertical="top"/>
      <protection hidden="1"/>
    </xf>
    <xf numFmtId="38" fontId="27" fillId="3" borderId="32" xfId="3" applyFont="1" applyFill="1" applyBorder="1" applyAlignment="1" applyProtection="1">
      <alignment horizontal="center" vertical="top"/>
      <protection hidden="1"/>
    </xf>
    <xf numFmtId="38" fontId="27" fillId="3" borderId="0" xfId="3" applyFont="1" applyFill="1" applyBorder="1" applyAlignment="1" applyProtection="1">
      <alignment horizontal="center" vertical="top"/>
      <protection hidden="1"/>
    </xf>
    <xf numFmtId="38" fontId="27" fillId="3" borderId="14" xfId="3" applyFont="1" applyFill="1" applyBorder="1" applyAlignment="1" applyProtection="1">
      <alignment horizontal="center" vertical="top"/>
      <protection hidden="1"/>
    </xf>
    <xf numFmtId="38" fontId="27" fillId="3" borderId="78" xfId="3" applyFont="1" applyFill="1" applyBorder="1" applyAlignment="1" applyProtection="1">
      <alignment horizontal="center" vertical="top"/>
      <protection hidden="1"/>
    </xf>
    <xf numFmtId="38" fontId="27" fillId="3" borderId="40" xfId="3" applyFont="1" applyFill="1" applyBorder="1" applyAlignment="1" applyProtection="1">
      <alignment horizontal="center" vertical="top"/>
      <protection hidden="1"/>
    </xf>
    <xf numFmtId="38" fontId="27" fillId="3" borderId="68" xfId="3" applyFont="1" applyFill="1" applyBorder="1" applyAlignment="1" applyProtection="1">
      <alignment horizontal="center" vertical="top"/>
      <protection hidden="1"/>
    </xf>
    <xf numFmtId="38" fontId="22" fillId="3" borderId="4" xfId="3" applyFont="1" applyFill="1" applyBorder="1" applyAlignment="1" applyProtection="1">
      <alignment horizontal="center" vertical="center"/>
      <protection hidden="1"/>
    </xf>
    <xf numFmtId="38" fontId="22" fillId="3" borderId="5" xfId="3" applyFont="1" applyFill="1" applyBorder="1" applyAlignment="1" applyProtection="1">
      <alignment horizontal="center" vertical="center"/>
      <protection hidden="1"/>
    </xf>
    <xf numFmtId="38" fontId="22" fillId="3" borderId="6" xfId="3" applyFont="1" applyFill="1" applyBorder="1" applyAlignment="1" applyProtection="1">
      <alignment horizontal="center" vertical="center"/>
      <protection hidden="1"/>
    </xf>
    <xf numFmtId="38" fontId="25" fillId="3" borderId="79" xfId="3" applyFont="1" applyFill="1" applyBorder="1" applyAlignment="1" applyProtection="1">
      <alignment horizontal="center" vertical="center"/>
      <protection hidden="1"/>
    </xf>
    <xf numFmtId="38" fontId="25" fillId="3" borderId="80" xfId="3" applyFont="1" applyFill="1" applyBorder="1" applyAlignment="1" applyProtection="1">
      <alignment horizontal="center" vertical="center"/>
      <protection hidden="1"/>
    </xf>
    <xf numFmtId="38" fontId="25" fillId="3" borderId="81" xfId="3" applyFont="1" applyFill="1" applyBorder="1" applyAlignment="1" applyProtection="1">
      <alignment horizontal="center" vertical="center"/>
      <protection hidden="1"/>
    </xf>
    <xf numFmtId="38" fontId="25" fillId="3" borderId="82" xfId="3" applyFont="1" applyFill="1" applyBorder="1" applyAlignment="1" applyProtection="1">
      <alignment horizontal="center" vertical="center"/>
      <protection hidden="1"/>
    </xf>
    <xf numFmtId="38" fontId="25" fillId="3" borderId="83" xfId="3" applyFont="1" applyFill="1" applyBorder="1" applyAlignment="1" applyProtection="1">
      <alignment horizontal="center" vertical="center"/>
      <protection hidden="1"/>
    </xf>
    <xf numFmtId="38" fontId="25" fillId="3" borderId="84" xfId="3" applyFont="1" applyFill="1" applyBorder="1" applyAlignment="1" applyProtection="1">
      <alignment horizontal="center" vertical="center"/>
      <protection hidden="1"/>
    </xf>
    <xf numFmtId="38" fontId="25" fillId="3" borderId="85" xfId="3" applyFont="1" applyFill="1" applyBorder="1" applyAlignment="1" applyProtection="1">
      <alignment horizontal="center" vertical="center"/>
      <protection hidden="1"/>
    </xf>
    <xf numFmtId="38" fontId="25" fillId="3" borderId="86" xfId="3" applyFont="1" applyFill="1" applyBorder="1" applyAlignment="1" applyProtection="1">
      <alignment horizontal="center" vertical="center"/>
      <protection hidden="1"/>
    </xf>
    <xf numFmtId="38" fontId="25" fillId="3" borderId="87" xfId="3" applyFont="1" applyFill="1" applyBorder="1" applyAlignment="1" applyProtection="1">
      <alignment horizontal="center" vertical="center"/>
      <protection hidden="1"/>
    </xf>
    <xf numFmtId="38" fontId="22" fillId="3" borderId="53" xfId="3" applyFont="1" applyFill="1" applyBorder="1" applyAlignment="1" applyProtection="1">
      <alignment horizontal="center" vertical="center" shrinkToFit="1"/>
      <protection hidden="1"/>
    </xf>
    <xf numFmtId="38" fontId="22" fillId="3" borderId="71" xfId="3" applyFont="1" applyFill="1" applyBorder="1" applyAlignment="1" applyProtection="1">
      <alignment horizontal="center" vertical="center"/>
      <protection hidden="1"/>
    </xf>
    <xf numFmtId="38" fontId="22" fillId="3" borderId="31" xfId="3" applyFont="1" applyFill="1" applyBorder="1" applyAlignment="1" applyProtection="1">
      <alignment horizontal="center" vertical="center"/>
      <protection hidden="1"/>
    </xf>
    <xf numFmtId="38" fontId="22" fillId="3" borderId="58" xfId="3" applyFont="1" applyFill="1" applyBorder="1" applyAlignment="1" applyProtection="1">
      <alignment horizontal="center" vertical="center"/>
      <protection hidden="1"/>
    </xf>
    <xf numFmtId="38" fontId="22" fillId="3" borderId="72" xfId="3" applyFont="1" applyFill="1" applyBorder="1" applyAlignment="1" applyProtection="1">
      <alignment horizontal="center" vertical="center"/>
      <protection hidden="1"/>
    </xf>
    <xf numFmtId="38" fontId="22" fillId="3" borderId="32" xfId="3" applyFont="1" applyFill="1" applyBorder="1" applyAlignment="1" applyProtection="1">
      <alignment horizontal="center" vertical="center"/>
      <protection hidden="1"/>
    </xf>
    <xf numFmtId="38" fontId="22" fillId="3" borderId="57" xfId="3" applyFont="1" applyFill="1" applyBorder="1" applyAlignment="1" applyProtection="1">
      <alignment horizontal="center" vertical="center"/>
      <protection hidden="1"/>
    </xf>
    <xf numFmtId="38" fontId="24" fillId="3" borderId="72" xfId="3" applyFont="1" applyFill="1" applyBorder="1" applyAlignment="1" applyProtection="1">
      <alignment horizontal="left" vertical="center" wrapText="1"/>
      <protection hidden="1"/>
    </xf>
    <xf numFmtId="38" fontId="24" fillId="3" borderId="65" xfId="3" applyFont="1" applyFill="1" applyBorder="1" applyAlignment="1" applyProtection="1">
      <alignment horizontal="left" vertical="center"/>
      <protection hidden="1"/>
    </xf>
    <xf numFmtId="38" fontId="24" fillId="3" borderId="66" xfId="3" applyFont="1" applyFill="1" applyBorder="1" applyAlignment="1" applyProtection="1">
      <alignment horizontal="left" vertical="center"/>
      <protection hidden="1"/>
    </xf>
    <xf numFmtId="38" fontId="24" fillId="3" borderId="32" xfId="3" applyFont="1" applyFill="1" applyBorder="1" applyAlignment="1" applyProtection="1">
      <alignment horizontal="left" vertical="center"/>
      <protection hidden="1"/>
    </xf>
    <xf numFmtId="38" fontId="24" fillId="3" borderId="0" xfId="3" applyFont="1" applyFill="1" applyBorder="1" applyAlignment="1" applyProtection="1">
      <alignment horizontal="left" vertical="center"/>
      <protection hidden="1"/>
    </xf>
    <xf numFmtId="38" fontId="24" fillId="3" borderId="14" xfId="3" applyFont="1" applyFill="1" applyBorder="1" applyAlignment="1" applyProtection="1">
      <alignment horizontal="left" vertical="center"/>
      <protection hidden="1"/>
    </xf>
    <xf numFmtId="38" fontId="24" fillId="3" borderId="78" xfId="3" applyFont="1" applyFill="1" applyBorder="1" applyAlignment="1" applyProtection="1">
      <alignment horizontal="left" vertical="center"/>
      <protection hidden="1"/>
    </xf>
    <xf numFmtId="38" fontId="24" fillId="3" borderId="40" xfId="3" applyFont="1" applyFill="1" applyBorder="1" applyAlignment="1" applyProtection="1">
      <alignment horizontal="left" vertical="center"/>
      <protection hidden="1"/>
    </xf>
    <xf numFmtId="38" fontId="24" fillId="3" borderId="68" xfId="3" applyFont="1" applyFill="1" applyBorder="1" applyAlignment="1" applyProtection="1">
      <alignment horizontal="left" vertical="center"/>
      <protection hidden="1"/>
    </xf>
    <xf numFmtId="38" fontId="43" fillId="4" borderId="12" xfId="3" applyFont="1" applyFill="1" applyBorder="1" applyAlignment="1" applyProtection="1">
      <alignment horizontal="center" vertical="center" shrinkToFit="1"/>
      <protection hidden="1"/>
    </xf>
    <xf numFmtId="38" fontId="43" fillId="4" borderId="13" xfId="3" applyFont="1" applyFill="1" applyBorder="1" applyAlignment="1" applyProtection="1">
      <alignment horizontal="center" vertical="center" shrinkToFit="1"/>
      <protection hidden="1"/>
    </xf>
    <xf numFmtId="38" fontId="43" fillId="4" borderId="30" xfId="3" applyFont="1" applyFill="1" applyBorder="1" applyAlignment="1" applyProtection="1">
      <alignment horizontal="center" vertical="center" shrinkToFit="1"/>
      <protection hidden="1"/>
    </xf>
    <xf numFmtId="38" fontId="43" fillId="4" borderId="0" xfId="3" applyFont="1" applyFill="1" applyBorder="1" applyAlignment="1" applyProtection="1">
      <alignment horizontal="center" vertical="center" shrinkToFit="1"/>
      <protection hidden="1"/>
    </xf>
    <xf numFmtId="38" fontId="43" fillId="4" borderId="67" xfId="3" applyFont="1" applyFill="1" applyBorder="1" applyAlignment="1" applyProtection="1">
      <alignment horizontal="center" vertical="center" shrinkToFit="1"/>
      <protection hidden="1"/>
    </xf>
    <xf numFmtId="38" fontId="43" fillId="4" borderId="40" xfId="3" applyFont="1" applyFill="1" applyBorder="1" applyAlignment="1" applyProtection="1">
      <alignment horizontal="center" vertical="center" shrinkToFit="1"/>
      <protection hidden="1"/>
    </xf>
    <xf numFmtId="38" fontId="43" fillId="4" borderId="55" xfId="3" applyFont="1" applyFill="1" applyBorder="1" applyAlignment="1" applyProtection="1">
      <alignment horizontal="center" vertical="center" shrinkToFit="1"/>
      <protection hidden="1"/>
    </xf>
    <xf numFmtId="38" fontId="43" fillId="4" borderId="32" xfId="3" applyFont="1" applyFill="1" applyBorder="1" applyAlignment="1" applyProtection="1">
      <alignment horizontal="center" vertical="center" shrinkToFit="1"/>
      <protection hidden="1"/>
    </xf>
    <xf numFmtId="38" fontId="43" fillId="4" borderId="78" xfId="3" applyFont="1" applyFill="1" applyBorder="1" applyAlignment="1" applyProtection="1">
      <alignment horizontal="center" vertical="center" shrinkToFit="1"/>
      <protection hidden="1"/>
    </xf>
    <xf numFmtId="38" fontId="24" fillId="3" borderId="56" xfId="3" applyFont="1" applyFill="1" applyBorder="1" applyAlignment="1" applyProtection="1">
      <alignment horizontal="center" vertical="top"/>
      <protection hidden="1"/>
    </xf>
    <xf numFmtId="38" fontId="24" fillId="3" borderId="31" xfId="3" applyFont="1" applyFill="1" applyBorder="1" applyAlignment="1" applyProtection="1">
      <alignment horizontal="center" vertical="top"/>
      <protection hidden="1"/>
    </xf>
    <xf numFmtId="38" fontId="24" fillId="3" borderId="77" xfId="3" applyFont="1" applyFill="1" applyBorder="1" applyAlignment="1" applyProtection="1">
      <alignment horizontal="center" vertical="top"/>
      <protection hidden="1"/>
    </xf>
    <xf numFmtId="0" fontId="34" fillId="3" borderId="64" xfId="1" applyFont="1" applyFill="1" applyBorder="1" applyAlignment="1" applyProtection="1">
      <alignment horizontal="left" vertical="center" wrapText="1"/>
      <protection hidden="1"/>
    </xf>
    <xf numFmtId="0" fontId="34" fillId="3" borderId="65" xfId="1" applyFont="1" applyFill="1" applyBorder="1" applyAlignment="1" applyProtection="1">
      <alignment horizontal="left" vertical="center" wrapText="1"/>
      <protection hidden="1"/>
    </xf>
    <xf numFmtId="0" fontId="34" fillId="3" borderId="66" xfId="1" applyFont="1" applyFill="1" applyBorder="1" applyAlignment="1" applyProtection="1">
      <alignment horizontal="left" vertical="center" wrapText="1"/>
      <protection hidden="1"/>
    </xf>
    <xf numFmtId="0" fontId="34" fillId="3" borderId="30" xfId="1" applyFont="1" applyFill="1" applyBorder="1" applyAlignment="1" applyProtection="1">
      <alignment horizontal="left" vertical="center" wrapText="1"/>
      <protection hidden="1"/>
    </xf>
    <xf numFmtId="0" fontId="34" fillId="3" borderId="0" xfId="1" applyFont="1" applyFill="1" applyBorder="1" applyAlignment="1" applyProtection="1">
      <alignment horizontal="left" vertical="center" wrapText="1"/>
      <protection hidden="1"/>
    </xf>
    <xf numFmtId="0" fontId="34" fillId="3" borderId="14" xfId="1" applyFont="1" applyFill="1" applyBorder="1" applyAlignment="1" applyProtection="1">
      <alignment horizontal="left" vertical="center" wrapText="1"/>
      <protection hidden="1"/>
    </xf>
    <xf numFmtId="0" fontId="34" fillId="3" borderId="67" xfId="1" applyFont="1" applyFill="1" applyBorder="1" applyAlignment="1" applyProtection="1">
      <alignment horizontal="left" vertical="center" wrapText="1"/>
      <protection hidden="1"/>
    </xf>
    <xf numFmtId="0" fontId="34" fillId="3" borderId="40" xfId="1" applyFont="1" applyFill="1" applyBorder="1" applyAlignment="1" applyProtection="1">
      <alignment horizontal="left" vertical="center" wrapText="1"/>
      <protection hidden="1"/>
    </xf>
    <xf numFmtId="0" fontId="34" fillId="3" borderId="68" xfId="1" applyFont="1" applyFill="1" applyBorder="1" applyAlignment="1" applyProtection="1">
      <alignment horizontal="left" vertical="center" wrapText="1"/>
      <protection hidden="1"/>
    </xf>
    <xf numFmtId="38" fontId="22" fillId="3" borderId="64" xfId="3" applyFont="1" applyFill="1" applyBorder="1" applyAlignment="1" applyProtection="1">
      <alignment horizontal="left" vertical="center" wrapText="1"/>
      <protection hidden="1"/>
    </xf>
    <xf numFmtId="38" fontId="22" fillId="3" borderId="65" xfId="3" applyFont="1" applyFill="1" applyBorder="1" applyAlignment="1" applyProtection="1">
      <alignment horizontal="left" vertical="center" wrapText="1"/>
      <protection hidden="1"/>
    </xf>
    <xf numFmtId="38" fontId="22" fillId="3" borderId="71" xfId="3" applyFont="1" applyFill="1" applyBorder="1" applyAlignment="1" applyProtection="1">
      <alignment horizontal="left" vertical="center" wrapText="1"/>
      <protection hidden="1"/>
    </xf>
    <xf numFmtId="38" fontId="22" fillId="3" borderId="30" xfId="3" applyFont="1" applyFill="1" applyBorder="1" applyAlignment="1" applyProtection="1">
      <alignment horizontal="left" vertical="center" wrapText="1"/>
      <protection hidden="1"/>
    </xf>
    <xf numFmtId="38" fontId="22" fillId="3" borderId="0" xfId="3" applyFont="1" applyFill="1" applyBorder="1" applyAlignment="1" applyProtection="1">
      <alignment horizontal="left" vertical="center" wrapText="1"/>
      <protection hidden="1"/>
    </xf>
    <xf numFmtId="38" fontId="22" fillId="3" borderId="31" xfId="3" applyFont="1" applyFill="1" applyBorder="1" applyAlignment="1" applyProtection="1">
      <alignment horizontal="left" vertical="center" wrapText="1"/>
      <protection hidden="1"/>
    </xf>
    <xf numFmtId="38" fontId="23" fillId="3" borderId="72" xfId="3" applyFont="1" applyFill="1" applyBorder="1" applyAlignment="1" applyProtection="1">
      <alignment horizontal="left" vertical="center" shrinkToFit="1"/>
      <protection hidden="1"/>
    </xf>
    <xf numFmtId="38" fontId="23" fillId="3" borderId="65" xfId="3" applyFont="1" applyFill="1" applyBorder="1" applyAlignment="1" applyProtection="1">
      <alignment horizontal="left" vertical="center" shrinkToFit="1"/>
      <protection hidden="1"/>
    </xf>
    <xf numFmtId="38" fontId="23" fillId="3" borderId="66" xfId="3" applyFont="1" applyFill="1" applyBorder="1" applyAlignment="1" applyProtection="1">
      <alignment horizontal="left" vertical="center" shrinkToFit="1"/>
      <protection hidden="1"/>
    </xf>
    <xf numFmtId="38" fontId="23" fillId="3" borderId="32" xfId="3" applyFont="1" applyFill="1" applyBorder="1" applyAlignment="1" applyProtection="1">
      <alignment horizontal="left" vertical="center" shrinkToFit="1"/>
      <protection hidden="1"/>
    </xf>
    <xf numFmtId="38" fontId="23" fillId="3" borderId="0" xfId="3" applyFont="1" applyFill="1" applyBorder="1" applyAlignment="1" applyProtection="1">
      <alignment horizontal="left" vertical="center" shrinkToFit="1"/>
      <protection hidden="1"/>
    </xf>
    <xf numFmtId="38" fontId="23" fillId="3" borderId="14" xfId="3" applyFont="1" applyFill="1" applyBorder="1" applyAlignment="1" applyProtection="1">
      <alignment horizontal="left" vertical="center" shrinkToFit="1"/>
      <protection hidden="1"/>
    </xf>
    <xf numFmtId="38" fontId="27" fillId="3" borderId="32" xfId="3" applyFont="1" applyFill="1" applyBorder="1" applyAlignment="1" applyProtection="1">
      <alignment horizontal="center" vertical="center"/>
      <protection hidden="1"/>
    </xf>
    <xf numFmtId="38" fontId="27" fillId="3" borderId="57" xfId="3" applyFont="1" applyFill="1" applyBorder="1" applyAlignment="1" applyProtection="1">
      <alignment horizontal="center" vertical="center"/>
      <protection hidden="1"/>
    </xf>
    <xf numFmtId="38" fontId="27" fillId="3" borderId="5" xfId="3" applyFont="1" applyFill="1" applyBorder="1" applyAlignment="1" applyProtection="1">
      <alignment horizontal="center" vertical="center"/>
      <protection hidden="1"/>
    </xf>
    <xf numFmtId="38" fontId="27" fillId="4" borderId="0" xfId="3" applyFont="1" applyFill="1" applyBorder="1" applyAlignment="1" applyProtection="1">
      <alignment horizontal="center" vertical="center" shrinkToFit="1"/>
      <protection hidden="1"/>
    </xf>
    <xf numFmtId="38" fontId="27" fillId="4" borderId="14" xfId="3" applyFont="1" applyFill="1" applyBorder="1" applyAlignment="1" applyProtection="1">
      <alignment horizontal="center" vertical="center" shrinkToFit="1"/>
      <protection hidden="1"/>
    </xf>
    <xf numFmtId="38" fontId="27" fillId="4" borderId="5" xfId="3" applyFont="1" applyFill="1" applyBorder="1" applyAlignment="1" applyProtection="1">
      <alignment horizontal="center" vertical="center" shrinkToFit="1"/>
      <protection hidden="1"/>
    </xf>
    <xf numFmtId="38" fontId="27" fillId="4" borderId="6" xfId="3" applyFont="1" applyFill="1" applyBorder="1" applyAlignment="1" applyProtection="1">
      <alignment horizontal="center" vertical="center" shrinkToFit="1"/>
      <protection hidden="1"/>
    </xf>
    <xf numFmtId="38" fontId="23" fillId="3" borderId="55" xfId="3" applyFont="1" applyFill="1" applyBorder="1" applyAlignment="1" applyProtection="1">
      <alignment horizontal="center" vertical="center" wrapText="1" shrinkToFit="1"/>
      <protection hidden="1"/>
    </xf>
    <xf numFmtId="38" fontId="23" fillId="3" borderId="13" xfId="3" applyFont="1" applyFill="1" applyBorder="1" applyAlignment="1" applyProtection="1">
      <alignment horizontal="center" vertical="center" wrapText="1" shrinkToFit="1"/>
      <protection hidden="1"/>
    </xf>
    <xf numFmtId="38" fontId="23" fillId="3" borderId="32" xfId="3" applyFont="1" applyFill="1" applyBorder="1" applyAlignment="1" applyProtection="1">
      <alignment horizontal="center" vertical="center" wrapText="1" shrinkToFit="1"/>
      <protection hidden="1"/>
    </xf>
    <xf numFmtId="38" fontId="23" fillId="3" borderId="0" xfId="3" applyFont="1" applyFill="1" applyBorder="1" applyAlignment="1" applyProtection="1">
      <alignment horizontal="center" vertical="center" wrapText="1" shrinkToFit="1"/>
      <protection hidden="1"/>
    </xf>
    <xf numFmtId="38" fontId="23" fillId="3" borderId="57" xfId="3" applyFont="1" applyFill="1" applyBorder="1" applyAlignment="1" applyProtection="1">
      <alignment horizontal="center" vertical="center" wrapText="1" shrinkToFit="1"/>
      <protection hidden="1"/>
    </xf>
    <xf numFmtId="38" fontId="23" fillId="3" borderId="5" xfId="3" applyFont="1" applyFill="1" applyBorder="1" applyAlignment="1" applyProtection="1">
      <alignment horizontal="center" vertical="center" wrapText="1" shrinkToFit="1"/>
      <protection hidden="1"/>
    </xf>
    <xf numFmtId="38" fontId="23" fillId="4" borderId="13" xfId="3" applyFont="1" applyFill="1" applyBorder="1" applyAlignment="1" applyProtection="1">
      <alignment horizontal="center" vertical="center" shrinkToFit="1"/>
      <protection hidden="1"/>
    </xf>
    <xf numFmtId="38" fontId="23" fillId="4" borderId="69" xfId="3" applyFont="1" applyFill="1" applyBorder="1" applyAlignment="1" applyProtection="1">
      <alignment horizontal="center" vertical="center" shrinkToFit="1"/>
      <protection hidden="1"/>
    </xf>
    <xf numFmtId="38" fontId="23" fillId="4" borderId="0" xfId="3" applyFont="1" applyFill="1" applyBorder="1" applyAlignment="1" applyProtection="1">
      <alignment horizontal="center" vertical="center" shrinkToFit="1"/>
      <protection hidden="1"/>
    </xf>
    <xf numFmtId="38" fontId="23" fillId="4" borderId="14" xfId="3" applyFont="1" applyFill="1" applyBorder="1" applyAlignment="1" applyProtection="1">
      <alignment horizontal="center" vertical="center" shrinkToFit="1"/>
      <protection hidden="1"/>
    </xf>
    <xf numFmtId="38" fontId="23" fillId="4" borderId="5" xfId="3" applyFont="1" applyFill="1" applyBorder="1" applyAlignment="1" applyProtection="1">
      <alignment horizontal="center" vertical="center" shrinkToFit="1"/>
      <protection hidden="1"/>
    </xf>
    <xf numFmtId="38" fontId="23" fillId="4" borderId="6" xfId="3" applyFont="1" applyFill="1" applyBorder="1" applyAlignment="1" applyProtection="1">
      <alignment horizontal="center" vertical="center" shrinkToFit="1"/>
      <protection hidden="1"/>
    </xf>
    <xf numFmtId="38" fontId="23" fillId="3" borderId="13" xfId="3" applyFont="1" applyFill="1" applyBorder="1" applyAlignment="1" applyProtection="1">
      <alignment horizontal="right" vertical="center"/>
      <protection hidden="1"/>
    </xf>
    <xf numFmtId="38" fontId="23" fillId="3" borderId="0" xfId="3" applyFont="1" applyFill="1" applyBorder="1" applyAlignment="1" applyProtection="1">
      <alignment horizontal="right" vertical="center"/>
      <protection hidden="1"/>
    </xf>
    <xf numFmtId="0" fontId="23" fillId="3" borderId="70" xfId="1" applyFont="1" applyFill="1" applyBorder="1" applyAlignment="1" applyProtection="1">
      <alignment horizontal="left" vertical="center" wrapText="1"/>
      <protection hidden="1"/>
    </xf>
    <xf numFmtId="38" fontId="27" fillId="3" borderId="53" xfId="3" applyFont="1" applyFill="1" applyBorder="1" applyAlignment="1" applyProtection="1">
      <alignment horizontal="center" vertical="center" wrapText="1" shrinkToFit="1"/>
      <protection hidden="1"/>
    </xf>
    <xf numFmtId="38" fontId="27" fillId="3" borderId="49" xfId="3" applyFont="1" applyFill="1" applyBorder="1" applyAlignment="1" applyProtection="1">
      <alignment horizontal="center" vertical="center" shrinkToFit="1"/>
      <protection hidden="1"/>
    </xf>
    <xf numFmtId="38" fontId="27" fillId="3" borderId="53" xfId="3" applyFont="1" applyFill="1" applyBorder="1" applyAlignment="1" applyProtection="1">
      <alignment horizontal="center" vertical="center" shrinkToFit="1"/>
      <protection hidden="1"/>
    </xf>
    <xf numFmtId="38" fontId="22" fillId="3" borderId="88" xfId="3" applyFont="1" applyFill="1" applyBorder="1" applyAlignment="1" applyProtection="1">
      <alignment horizontal="left" vertical="center"/>
      <protection hidden="1"/>
    </xf>
    <xf numFmtId="38" fontId="22" fillId="3" borderId="51" xfId="3" applyFont="1" applyFill="1" applyBorder="1" applyAlignment="1" applyProtection="1">
      <alignment horizontal="left" vertical="center"/>
      <protection hidden="1"/>
    </xf>
    <xf numFmtId="38" fontId="22" fillId="3" borderId="53" xfId="3" applyFont="1" applyFill="1" applyBorder="1" applyAlignment="1" applyProtection="1">
      <alignment horizontal="left" vertical="center"/>
      <protection hidden="1"/>
    </xf>
    <xf numFmtId="38" fontId="22" fillId="3" borderId="89" xfId="3" applyFont="1" applyFill="1" applyBorder="1" applyAlignment="1" applyProtection="1">
      <alignment horizontal="left" vertical="center"/>
      <protection hidden="1"/>
    </xf>
    <xf numFmtId="38" fontId="22" fillId="3" borderId="62" xfId="3" applyFont="1" applyFill="1" applyBorder="1" applyAlignment="1" applyProtection="1">
      <alignment horizontal="left" vertical="center"/>
      <protection hidden="1"/>
    </xf>
    <xf numFmtId="38" fontId="22" fillId="3" borderId="13" xfId="3" applyFont="1" applyFill="1" applyBorder="1" applyAlignment="1" applyProtection="1">
      <alignment horizontal="left" vertical="center"/>
      <protection hidden="1"/>
    </xf>
    <xf numFmtId="38" fontId="22" fillId="3" borderId="56" xfId="3" applyFont="1" applyFill="1" applyBorder="1" applyAlignment="1" applyProtection="1">
      <alignment horizontal="left" vertical="center"/>
      <protection hidden="1"/>
    </xf>
    <xf numFmtId="38" fontId="34" fillId="3" borderId="12" xfId="3" applyFont="1" applyFill="1" applyBorder="1" applyAlignment="1" applyProtection="1">
      <alignment horizontal="center" vertical="center" wrapText="1" shrinkToFit="1"/>
      <protection hidden="1"/>
    </xf>
    <xf numFmtId="38" fontId="34" fillId="3" borderId="13" xfId="3" applyFont="1" applyFill="1" applyBorder="1" applyAlignment="1" applyProtection="1">
      <alignment horizontal="center" vertical="center" wrapText="1" shrinkToFit="1"/>
      <protection hidden="1"/>
    </xf>
    <xf numFmtId="38" fontId="34" fillId="3" borderId="56" xfId="3" applyFont="1" applyFill="1" applyBorder="1" applyAlignment="1" applyProtection="1">
      <alignment horizontal="center" vertical="center" wrapText="1" shrinkToFit="1"/>
      <protection hidden="1"/>
    </xf>
    <xf numFmtId="38" fontId="34" fillId="3" borderId="30" xfId="3" applyFont="1" applyFill="1" applyBorder="1" applyAlignment="1" applyProtection="1">
      <alignment horizontal="center" vertical="center" wrapText="1" shrinkToFit="1"/>
      <protection hidden="1"/>
    </xf>
    <xf numFmtId="38" fontId="34" fillId="3" borderId="0" xfId="3" applyFont="1" applyFill="1" applyBorder="1" applyAlignment="1" applyProtection="1">
      <alignment horizontal="center" vertical="center" wrapText="1" shrinkToFit="1"/>
      <protection hidden="1"/>
    </xf>
    <xf numFmtId="38" fontId="34" fillId="3" borderId="31" xfId="3" applyFont="1" applyFill="1" applyBorder="1" applyAlignment="1" applyProtection="1">
      <alignment horizontal="center" vertical="center" wrapText="1" shrinkToFit="1"/>
      <protection hidden="1"/>
    </xf>
    <xf numFmtId="38" fontId="34" fillId="3" borderId="4" xfId="3" applyFont="1" applyFill="1" applyBorder="1" applyAlignment="1" applyProtection="1">
      <alignment horizontal="center" vertical="center" wrapText="1" shrinkToFit="1"/>
      <protection hidden="1"/>
    </xf>
    <xf numFmtId="38" fontId="34" fillId="3" borderId="5" xfId="3" applyFont="1" applyFill="1" applyBorder="1" applyAlignment="1" applyProtection="1">
      <alignment horizontal="center" vertical="center" wrapText="1" shrinkToFit="1"/>
      <protection hidden="1"/>
    </xf>
    <xf numFmtId="38" fontId="34" fillId="3" borderId="58" xfId="3" applyFont="1" applyFill="1" applyBorder="1" applyAlignment="1" applyProtection="1">
      <alignment horizontal="center" vertical="center" wrapText="1" shrinkToFit="1"/>
      <protection hidden="1"/>
    </xf>
    <xf numFmtId="38" fontId="34" fillId="4" borderId="12" xfId="3" applyFont="1" applyFill="1" applyBorder="1" applyAlignment="1" applyProtection="1">
      <alignment horizontal="center" vertical="center" shrinkToFit="1"/>
      <protection hidden="1"/>
    </xf>
    <xf numFmtId="38" fontId="34" fillId="4" borderId="30" xfId="3" applyFont="1" applyFill="1" applyBorder="1" applyAlignment="1" applyProtection="1">
      <alignment horizontal="center" vertical="center" shrinkToFit="1"/>
      <protection hidden="1"/>
    </xf>
    <xf numFmtId="38" fontId="34" fillId="4" borderId="67" xfId="3" applyFont="1" applyFill="1" applyBorder="1" applyAlignment="1" applyProtection="1">
      <alignment horizontal="center" vertical="center" shrinkToFit="1"/>
      <protection hidden="1"/>
    </xf>
    <xf numFmtId="38" fontId="24" fillId="3" borderId="13" xfId="3" applyFont="1" applyFill="1" applyBorder="1" applyAlignment="1" applyProtection="1">
      <alignment horizontal="center" vertical="center" wrapText="1" shrinkToFit="1"/>
      <protection hidden="1"/>
    </xf>
    <xf numFmtId="38" fontId="24" fillId="3" borderId="56" xfId="3" applyFont="1" applyFill="1" applyBorder="1" applyAlignment="1" applyProtection="1">
      <alignment horizontal="center" vertical="center" wrapText="1" shrinkToFit="1"/>
      <protection hidden="1"/>
    </xf>
    <xf numFmtId="38" fontId="24" fillId="3" borderId="31" xfId="3" applyFont="1" applyFill="1" applyBorder="1" applyAlignment="1" applyProtection="1">
      <alignment horizontal="center" vertical="center" wrapText="1" shrinkToFit="1"/>
      <protection hidden="1"/>
    </xf>
    <xf numFmtId="38" fontId="24" fillId="3" borderId="40" xfId="3" applyFont="1" applyFill="1" applyBorder="1" applyAlignment="1" applyProtection="1">
      <alignment horizontal="center" vertical="center" wrapText="1" shrinkToFit="1"/>
      <protection hidden="1"/>
    </xf>
    <xf numFmtId="38" fontId="24" fillId="3" borderId="77" xfId="3" applyFont="1" applyFill="1" applyBorder="1" applyAlignment="1" applyProtection="1">
      <alignment horizontal="center" vertical="center" wrapText="1" shrinkToFit="1"/>
      <protection hidden="1"/>
    </xf>
    <xf numFmtId="38" fontId="31" fillId="4" borderId="55" xfId="3" applyFont="1" applyFill="1" applyBorder="1" applyAlignment="1" applyProtection="1">
      <alignment horizontal="center" vertical="center" wrapText="1" shrinkToFit="1"/>
      <protection hidden="1"/>
    </xf>
    <xf numFmtId="38" fontId="31" fillId="4" borderId="13" xfId="3" applyFont="1" applyFill="1" applyBorder="1" applyAlignment="1" applyProtection="1">
      <alignment horizontal="center" vertical="center" wrapText="1" shrinkToFit="1"/>
      <protection hidden="1"/>
    </xf>
    <xf numFmtId="38" fontId="31" fillId="4" borderId="56" xfId="3" applyFont="1" applyFill="1" applyBorder="1" applyAlignment="1" applyProtection="1">
      <alignment horizontal="center" vertical="center" wrapText="1" shrinkToFit="1"/>
      <protection hidden="1"/>
    </xf>
    <xf numFmtId="38" fontId="31" fillId="4" borderId="32" xfId="3" applyFont="1" applyFill="1" applyBorder="1" applyAlignment="1" applyProtection="1">
      <alignment horizontal="center" vertical="center" wrapText="1" shrinkToFit="1"/>
      <protection hidden="1"/>
    </xf>
    <xf numFmtId="38" fontId="31" fillId="4" borderId="0" xfId="3" applyFont="1" applyFill="1" applyBorder="1" applyAlignment="1" applyProtection="1">
      <alignment horizontal="center" vertical="center" wrapText="1" shrinkToFit="1"/>
      <protection hidden="1"/>
    </xf>
    <xf numFmtId="38" fontId="31" fillId="4" borderId="31" xfId="3" applyFont="1" applyFill="1" applyBorder="1" applyAlignment="1" applyProtection="1">
      <alignment horizontal="center" vertical="center" wrapText="1" shrinkToFit="1"/>
      <protection hidden="1"/>
    </xf>
    <xf numFmtId="38" fontId="31" fillId="4" borderId="78" xfId="3" applyFont="1" applyFill="1" applyBorder="1" applyAlignment="1" applyProtection="1">
      <alignment horizontal="center" vertical="center" wrapText="1" shrinkToFit="1"/>
      <protection hidden="1"/>
    </xf>
    <xf numFmtId="38" fontId="31" fillId="4" borderId="40" xfId="3" applyFont="1" applyFill="1" applyBorder="1" applyAlignment="1" applyProtection="1">
      <alignment horizontal="center" vertical="center" wrapText="1" shrinkToFit="1"/>
      <protection hidden="1"/>
    </xf>
    <xf numFmtId="38" fontId="31" fillId="4" borderId="77" xfId="3" applyFont="1" applyFill="1" applyBorder="1" applyAlignment="1" applyProtection="1">
      <alignment horizontal="center" vertical="center" wrapText="1" shrinkToFit="1"/>
      <protection hidden="1"/>
    </xf>
    <xf numFmtId="38" fontId="23" fillId="3" borderId="55" xfId="3" applyFont="1" applyFill="1" applyBorder="1" applyAlignment="1" applyProtection="1">
      <alignment horizontal="center" vertical="center"/>
      <protection hidden="1"/>
    </xf>
    <xf numFmtId="38" fontId="23" fillId="3" borderId="56" xfId="3" applyFont="1" applyFill="1" applyBorder="1" applyAlignment="1" applyProtection="1">
      <alignment horizontal="center" vertical="center"/>
      <protection hidden="1"/>
    </xf>
    <xf numFmtId="38" fontId="23" fillId="3" borderId="32" xfId="3" applyFont="1" applyFill="1" applyBorder="1" applyAlignment="1" applyProtection="1">
      <alignment horizontal="center" vertical="center"/>
      <protection hidden="1"/>
    </xf>
    <xf numFmtId="38" fontId="23" fillId="3" borderId="31" xfId="3" applyFont="1" applyFill="1" applyBorder="1" applyAlignment="1" applyProtection="1">
      <alignment horizontal="center" vertical="center"/>
      <protection hidden="1"/>
    </xf>
    <xf numFmtId="38" fontId="23" fillId="3" borderId="57" xfId="3" applyFont="1" applyFill="1" applyBorder="1" applyAlignment="1" applyProtection="1">
      <alignment horizontal="center" vertical="center"/>
      <protection hidden="1"/>
    </xf>
    <xf numFmtId="38" fontId="23" fillId="3" borderId="58" xfId="3" applyFont="1" applyFill="1" applyBorder="1" applyAlignment="1" applyProtection="1">
      <alignment horizontal="center" vertical="center"/>
      <protection hidden="1"/>
    </xf>
    <xf numFmtId="38" fontId="31" fillId="4" borderId="32" xfId="3" applyFont="1" applyFill="1" applyBorder="1" applyAlignment="1" applyProtection="1">
      <alignment horizontal="center" vertical="center" shrinkToFit="1"/>
      <protection hidden="1"/>
    </xf>
    <xf numFmtId="38" fontId="31" fillId="4" borderId="0" xfId="3" applyFont="1" applyFill="1" applyBorder="1" applyAlignment="1" applyProtection="1">
      <alignment horizontal="center" vertical="center" shrinkToFit="1"/>
      <protection hidden="1"/>
    </xf>
    <xf numFmtId="38" fontId="31" fillId="4" borderId="14" xfId="3" applyFont="1" applyFill="1" applyBorder="1" applyAlignment="1" applyProtection="1">
      <alignment horizontal="center" vertical="center" shrinkToFit="1"/>
      <protection hidden="1"/>
    </xf>
    <xf numFmtId="38" fontId="31" fillId="4" borderId="57" xfId="3" applyFont="1" applyFill="1" applyBorder="1" applyAlignment="1" applyProtection="1">
      <alignment horizontal="center" vertical="center" shrinkToFit="1"/>
      <protection hidden="1"/>
    </xf>
    <xf numFmtId="38" fontId="31" fillId="4" borderId="5" xfId="3" applyFont="1" applyFill="1" applyBorder="1" applyAlignment="1" applyProtection="1">
      <alignment horizontal="center" vertical="center" shrinkToFit="1"/>
      <protection hidden="1"/>
    </xf>
    <xf numFmtId="38" fontId="31" fillId="4" borderId="6" xfId="3" applyFont="1" applyFill="1" applyBorder="1" applyAlignment="1" applyProtection="1">
      <alignment horizontal="center" vertical="center" shrinkToFit="1"/>
      <protection hidden="1"/>
    </xf>
    <xf numFmtId="38" fontId="22" fillId="3" borderId="60" xfId="3" applyFont="1" applyFill="1" applyBorder="1" applyAlignment="1" applyProtection="1">
      <alignment horizontal="center" vertical="center" shrinkToFit="1"/>
      <protection hidden="1"/>
    </xf>
    <xf numFmtId="38" fontId="23" fillId="3" borderId="60" xfId="3" applyFont="1" applyFill="1" applyBorder="1" applyAlignment="1" applyProtection="1">
      <alignment horizontal="center" vertical="center"/>
      <protection hidden="1"/>
    </xf>
    <xf numFmtId="38" fontId="31" fillId="2" borderId="46" xfId="3" applyFont="1" applyFill="1" applyBorder="1" applyAlignment="1" applyProtection="1">
      <alignment horizontal="center" vertical="center" shrinkToFit="1"/>
      <protection hidden="1"/>
    </xf>
    <xf numFmtId="38" fontId="31" fillId="2" borderId="42" xfId="3" applyFont="1" applyFill="1" applyBorder="1" applyAlignment="1" applyProtection="1">
      <alignment horizontal="center" vertical="center" shrinkToFit="1"/>
      <protection hidden="1"/>
    </xf>
    <xf numFmtId="38" fontId="31" fillId="2" borderId="47" xfId="3" applyFont="1" applyFill="1" applyBorder="1" applyAlignment="1" applyProtection="1">
      <alignment horizontal="center" vertical="center" shrinkToFit="1"/>
      <protection hidden="1"/>
    </xf>
    <xf numFmtId="38" fontId="31" fillId="2" borderId="53" xfId="3" applyFont="1" applyFill="1" applyBorder="1" applyAlignment="1" applyProtection="1">
      <alignment horizontal="center" vertical="center" shrinkToFit="1"/>
      <protection hidden="1"/>
    </xf>
    <xf numFmtId="38" fontId="31" fillId="2" borderId="49" xfId="3" applyFont="1" applyFill="1" applyBorder="1" applyAlignment="1" applyProtection="1">
      <alignment horizontal="center" vertical="center" shrinkToFit="1"/>
      <protection hidden="1"/>
    </xf>
    <xf numFmtId="38" fontId="31" fillId="2" borderId="54" xfId="3" applyFont="1" applyFill="1" applyBorder="1" applyAlignment="1" applyProtection="1">
      <alignment horizontal="center" vertical="center" shrinkToFit="1"/>
      <protection hidden="1"/>
    </xf>
    <xf numFmtId="38" fontId="31" fillId="2" borderId="75" xfId="3" applyFont="1" applyFill="1" applyBorder="1" applyAlignment="1" applyProtection="1">
      <alignment horizontal="center" vertical="center" shrinkToFit="1"/>
      <protection hidden="1"/>
    </xf>
    <xf numFmtId="38" fontId="31" fillId="2" borderId="74" xfId="3" applyFont="1" applyFill="1" applyBorder="1" applyAlignment="1" applyProtection="1">
      <alignment horizontal="center" vertical="center" shrinkToFit="1"/>
      <protection hidden="1"/>
    </xf>
    <xf numFmtId="38" fontId="31" fillId="2" borderId="76" xfId="3" applyFont="1" applyFill="1" applyBorder="1" applyAlignment="1" applyProtection="1">
      <alignment horizontal="center" vertical="center" shrinkToFit="1"/>
      <protection hidden="1"/>
    </xf>
    <xf numFmtId="38" fontId="23" fillId="2" borderId="46" xfId="3" applyFont="1" applyFill="1" applyBorder="1" applyAlignment="1" applyProtection="1">
      <alignment horizontal="center" vertical="center"/>
      <protection hidden="1"/>
    </xf>
    <xf numFmtId="38" fontId="23" fillId="2" borderId="43" xfId="3" applyFont="1" applyFill="1" applyBorder="1" applyAlignment="1" applyProtection="1">
      <alignment horizontal="center" vertical="center"/>
      <protection hidden="1"/>
    </xf>
    <xf numFmtId="38" fontId="23" fillId="2" borderId="53" xfId="3" applyFont="1" applyFill="1" applyBorder="1" applyAlignment="1" applyProtection="1">
      <alignment horizontal="center" vertical="center"/>
      <protection hidden="1"/>
    </xf>
    <xf numFmtId="38" fontId="23" fillId="2" borderId="50" xfId="3" applyFont="1" applyFill="1" applyBorder="1" applyAlignment="1" applyProtection="1">
      <alignment horizontal="center" vertical="center"/>
      <protection hidden="1"/>
    </xf>
    <xf numFmtId="38" fontId="23" fillId="2" borderId="75" xfId="3" applyFont="1" applyFill="1" applyBorder="1" applyAlignment="1" applyProtection="1">
      <alignment horizontal="center" vertical="center"/>
      <protection hidden="1"/>
    </xf>
    <xf numFmtId="38" fontId="23" fillId="2" borderId="61" xfId="3" applyFont="1" applyFill="1" applyBorder="1" applyAlignment="1" applyProtection="1">
      <alignment horizontal="center" vertical="center"/>
      <protection hidden="1"/>
    </xf>
    <xf numFmtId="38" fontId="35" fillId="2" borderId="65" xfId="3" applyFont="1" applyFill="1" applyBorder="1" applyAlignment="1" applyProtection="1">
      <alignment horizontal="right" vertical="center" shrinkToFit="1"/>
      <protection hidden="1"/>
    </xf>
    <xf numFmtId="38" fontId="35" fillId="2" borderId="0" xfId="3" applyFont="1" applyFill="1" applyBorder="1" applyAlignment="1" applyProtection="1">
      <alignment horizontal="right" vertical="center" shrinkToFit="1"/>
      <protection hidden="1"/>
    </xf>
    <xf numFmtId="38" fontId="35" fillId="2" borderId="40" xfId="3" applyFont="1" applyFill="1" applyBorder="1" applyAlignment="1" applyProtection="1">
      <alignment horizontal="right" vertical="center" shrinkToFit="1"/>
      <protection hidden="1"/>
    </xf>
    <xf numFmtId="38" fontId="23" fillId="2" borderId="66" xfId="3" applyFont="1" applyFill="1" applyBorder="1" applyAlignment="1" applyProtection="1">
      <alignment horizontal="center" vertical="top"/>
      <protection hidden="1"/>
    </xf>
    <xf numFmtId="38" fontId="23" fillId="2" borderId="14" xfId="3" applyFont="1" applyFill="1" applyBorder="1" applyAlignment="1" applyProtection="1">
      <alignment horizontal="center" vertical="top"/>
      <protection hidden="1"/>
    </xf>
    <xf numFmtId="38" fontId="23" fillId="2" borderId="68" xfId="3" applyFont="1" applyFill="1" applyBorder="1" applyAlignment="1" applyProtection="1">
      <alignment horizontal="center" vertical="top"/>
      <protection hidden="1"/>
    </xf>
    <xf numFmtId="38" fontId="23" fillId="2" borderId="42" xfId="3" applyFont="1" applyFill="1" applyBorder="1" applyAlignment="1" applyProtection="1">
      <alignment horizontal="center" vertical="center"/>
      <protection hidden="1"/>
    </xf>
    <xf numFmtId="38" fontId="23" fillId="2" borderId="49" xfId="3" applyFont="1" applyFill="1" applyBorder="1" applyAlignment="1" applyProtection="1">
      <alignment horizontal="center" vertical="center"/>
      <protection hidden="1"/>
    </xf>
    <xf numFmtId="38" fontId="23" fillId="2" borderId="74" xfId="3" applyFont="1" applyFill="1" applyBorder="1" applyAlignment="1" applyProtection="1">
      <alignment horizontal="center" vertical="center"/>
      <protection hidden="1"/>
    </xf>
    <xf numFmtId="38" fontId="22" fillId="3" borderId="12" xfId="3" applyFont="1" applyFill="1" applyBorder="1" applyAlignment="1" applyProtection="1">
      <alignment horizontal="left" vertical="center"/>
      <protection hidden="1"/>
    </xf>
    <xf numFmtId="38" fontId="22" fillId="3" borderId="30" xfId="3" applyFont="1" applyFill="1" applyBorder="1" applyAlignment="1" applyProtection="1">
      <alignment horizontal="left" vertical="center"/>
      <protection hidden="1"/>
    </xf>
    <xf numFmtId="38" fontId="22" fillId="3" borderId="0" xfId="3" applyFont="1" applyFill="1" applyBorder="1" applyAlignment="1" applyProtection="1">
      <alignment horizontal="left" vertical="center"/>
      <protection hidden="1"/>
    </xf>
    <xf numFmtId="38" fontId="22" fillId="3" borderId="31" xfId="3" applyFont="1" applyFill="1" applyBorder="1" applyAlignment="1" applyProtection="1">
      <alignment horizontal="left" vertical="center"/>
      <protection hidden="1"/>
    </xf>
    <xf numFmtId="38" fontId="22" fillId="3" borderId="4" xfId="3" applyFont="1" applyFill="1" applyBorder="1" applyAlignment="1" applyProtection="1">
      <alignment horizontal="left" vertical="center"/>
      <protection hidden="1"/>
    </xf>
    <xf numFmtId="38" fontId="22" fillId="3" borderId="5" xfId="3" applyFont="1" applyFill="1" applyBorder="1" applyAlignment="1" applyProtection="1">
      <alignment horizontal="left" vertical="center"/>
      <protection hidden="1"/>
    </xf>
    <xf numFmtId="38" fontId="22" fillId="3" borderId="58" xfId="3" applyFont="1" applyFill="1" applyBorder="1" applyAlignment="1" applyProtection="1">
      <alignment horizontal="left" vertical="center"/>
      <protection hidden="1"/>
    </xf>
    <xf numFmtId="38" fontId="26" fillId="3" borderId="55" xfId="3" applyFont="1" applyFill="1" applyBorder="1" applyAlignment="1" applyProtection="1">
      <alignment horizontal="left" vertical="center"/>
      <protection hidden="1"/>
    </xf>
    <xf numFmtId="38" fontId="26" fillId="3" borderId="13" xfId="3" applyFont="1" applyFill="1" applyBorder="1" applyAlignment="1" applyProtection="1">
      <alignment horizontal="left" vertical="center"/>
      <protection hidden="1"/>
    </xf>
    <xf numFmtId="38" fontId="26" fillId="3" borderId="69" xfId="3" applyFont="1" applyFill="1" applyBorder="1" applyAlignment="1" applyProtection="1">
      <alignment horizontal="left" vertical="center"/>
      <protection hidden="1"/>
    </xf>
    <xf numFmtId="38" fontId="26" fillId="3" borderId="32" xfId="3" applyFont="1" applyFill="1" applyBorder="1" applyAlignment="1" applyProtection="1">
      <alignment horizontal="left" vertical="center"/>
      <protection hidden="1"/>
    </xf>
    <xf numFmtId="38" fontId="26" fillId="3" borderId="0" xfId="3" applyFont="1" applyFill="1" applyBorder="1" applyAlignment="1" applyProtection="1">
      <alignment horizontal="left" vertical="center"/>
      <protection hidden="1"/>
    </xf>
    <xf numFmtId="38" fontId="26" fillId="3" borderId="14" xfId="3" applyFont="1" applyFill="1" applyBorder="1" applyAlignment="1" applyProtection="1">
      <alignment horizontal="left" vertical="center"/>
      <protection hidden="1"/>
    </xf>
    <xf numFmtId="38" fontId="22" fillId="3" borderId="46" xfId="3" applyFont="1" applyFill="1" applyBorder="1" applyAlignment="1" applyProtection="1">
      <alignment horizontal="center" vertical="center" shrinkToFit="1"/>
      <protection hidden="1"/>
    </xf>
    <xf numFmtId="38" fontId="23" fillId="3" borderId="69" xfId="3" applyFont="1" applyFill="1" applyBorder="1" applyAlignment="1" applyProtection="1">
      <alignment horizontal="center" vertical="center"/>
      <protection hidden="1"/>
    </xf>
    <xf numFmtId="38" fontId="23" fillId="3" borderId="14" xfId="3" applyFont="1" applyFill="1" applyBorder="1" applyAlignment="1" applyProtection="1">
      <alignment horizontal="center" vertical="center"/>
      <protection hidden="1"/>
    </xf>
    <xf numFmtId="38" fontId="23" fillId="3" borderId="90" xfId="3" applyFont="1" applyFill="1" applyBorder="1" applyAlignment="1" applyProtection="1">
      <alignment horizontal="center" vertical="center" wrapText="1" shrinkToFit="1"/>
      <protection hidden="1"/>
    </xf>
    <xf numFmtId="38" fontId="23" fillId="3" borderId="91" xfId="3" applyFont="1" applyFill="1" applyBorder="1" applyAlignment="1" applyProtection="1">
      <alignment horizontal="center" vertical="center" wrapText="1" shrinkToFit="1"/>
      <protection hidden="1"/>
    </xf>
    <xf numFmtId="38" fontId="23" fillId="3" borderId="48" xfId="3" applyFont="1" applyFill="1" applyBorder="1" applyAlignment="1" applyProtection="1">
      <alignment horizontal="center" vertical="center" wrapText="1" shrinkToFit="1"/>
      <protection hidden="1"/>
    </xf>
    <xf numFmtId="38" fontId="23" fillId="3" borderId="49" xfId="3" applyFont="1" applyFill="1" applyBorder="1" applyAlignment="1" applyProtection="1">
      <alignment horizontal="center" vertical="center" wrapText="1" shrinkToFit="1"/>
      <protection hidden="1"/>
    </xf>
    <xf numFmtId="38" fontId="28" fillId="4" borderId="72" xfId="3" applyFont="1" applyFill="1" applyBorder="1" applyAlignment="1" applyProtection="1">
      <alignment horizontal="center" vertical="center" shrinkToFit="1"/>
      <protection hidden="1"/>
    </xf>
    <xf numFmtId="38" fontId="28" fillId="4" borderId="65" xfId="3" applyFont="1" applyFill="1" applyBorder="1" applyAlignment="1" applyProtection="1">
      <alignment horizontal="center" vertical="center" shrinkToFit="1"/>
      <protection hidden="1"/>
    </xf>
    <xf numFmtId="38" fontId="28" fillId="4" borderId="156" xfId="3" applyFont="1" applyFill="1" applyBorder="1" applyAlignment="1" applyProtection="1">
      <alignment horizontal="center" vertical="center" shrinkToFit="1"/>
      <protection hidden="1"/>
    </xf>
    <xf numFmtId="38" fontId="28" fillId="4" borderId="32" xfId="3" applyFont="1" applyFill="1" applyBorder="1" applyAlignment="1" applyProtection="1">
      <alignment horizontal="center" vertical="center" shrinkToFit="1"/>
      <protection hidden="1"/>
    </xf>
    <xf numFmtId="38" fontId="28" fillId="4" borderId="0" xfId="3" applyFont="1" applyFill="1" applyBorder="1" applyAlignment="1" applyProtection="1">
      <alignment horizontal="center" vertical="center" shrinkToFit="1"/>
      <protection hidden="1"/>
    </xf>
    <xf numFmtId="38" fontId="28" fillId="4" borderId="97" xfId="3" applyFont="1" applyFill="1" applyBorder="1" applyAlignment="1" applyProtection="1">
      <alignment horizontal="center" vertical="center" shrinkToFit="1"/>
      <protection hidden="1"/>
    </xf>
    <xf numFmtId="38" fontId="28" fillId="4" borderId="57" xfId="3" applyFont="1" applyFill="1" applyBorder="1" applyAlignment="1" applyProtection="1">
      <alignment horizontal="center" vertical="center" shrinkToFit="1"/>
      <protection hidden="1"/>
    </xf>
    <xf numFmtId="38" fontId="28" fillId="4" borderId="5" xfId="3" applyFont="1" applyFill="1" applyBorder="1" applyAlignment="1" applyProtection="1">
      <alignment horizontal="center" vertical="center" shrinkToFit="1"/>
      <protection hidden="1"/>
    </xf>
    <xf numFmtId="38" fontId="28" fillId="4" borderId="113" xfId="3" applyFont="1" applyFill="1" applyBorder="1" applyAlignment="1" applyProtection="1">
      <alignment horizontal="center" vertical="center" shrinkToFit="1"/>
      <protection hidden="1"/>
    </xf>
    <xf numFmtId="38" fontId="29" fillId="3" borderId="92" xfId="3" applyFont="1" applyFill="1" applyBorder="1" applyAlignment="1" applyProtection="1">
      <alignment horizontal="center" vertical="center" wrapText="1" shrinkToFit="1"/>
      <protection hidden="1"/>
    </xf>
    <xf numFmtId="38" fontId="29" fillId="3" borderId="93" xfId="3" applyFont="1" applyFill="1" applyBorder="1" applyAlignment="1" applyProtection="1">
      <alignment horizontal="center" vertical="center" wrapText="1" shrinkToFit="1"/>
      <protection hidden="1"/>
    </xf>
    <xf numFmtId="38" fontId="29" fillId="3" borderId="96" xfId="3" applyFont="1" applyFill="1" applyBorder="1" applyAlignment="1" applyProtection="1">
      <alignment horizontal="center" vertical="center" wrapText="1" shrinkToFit="1"/>
      <protection hidden="1"/>
    </xf>
    <xf numFmtId="38" fontId="29" fillId="3" borderId="0" xfId="3" applyFont="1" applyFill="1" applyBorder="1" applyAlignment="1" applyProtection="1">
      <alignment horizontal="center" vertical="center" wrapText="1" shrinkToFit="1"/>
      <protection hidden="1"/>
    </xf>
    <xf numFmtId="38" fontId="29" fillId="3" borderId="98" xfId="3" applyFont="1" applyFill="1" applyBorder="1" applyAlignment="1" applyProtection="1">
      <alignment horizontal="center" vertical="center" wrapText="1" shrinkToFit="1"/>
      <protection hidden="1"/>
    </xf>
    <xf numFmtId="38" fontId="29" fillId="3" borderId="99" xfId="3" applyFont="1" applyFill="1" applyBorder="1" applyAlignment="1" applyProtection="1">
      <alignment horizontal="center" vertical="center" wrapText="1" shrinkToFit="1"/>
      <protection hidden="1"/>
    </xf>
    <xf numFmtId="176" fontId="28" fillId="4" borderId="94" xfId="3" applyNumberFormat="1" applyFont="1" applyFill="1" applyBorder="1" applyAlignment="1" applyProtection="1">
      <alignment horizontal="center" vertical="center" shrinkToFit="1"/>
      <protection hidden="1"/>
    </xf>
    <xf numFmtId="176" fontId="28" fillId="4" borderId="93" xfId="3" applyNumberFormat="1" applyFont="1" applyFill="1" applyBorder="1" applyAlignment="1" applyProtection="1">
      <alignment horizontal="center" vertical="center" shrinkToFit="1"/>
      <protection hidden="1"/>
    </xf>
    <xf numFmtId="176" fontId="28" fillId="4" borderId="95" xfId="3" applyNumberFormat="1" applyFont="1" applyFill="1" applyBorder="1" applyAlignment="1" applyProtection="1">
      <alignment horizontal="center" vertical="center" shrinkToFit="1"/>
      <protection hidden="1"/>
    </xf>
    <xf numFmtId="176" fontId="28" fillId="4" borderId="32" xfId="3" applyNumberFormat="1" applyFont="1" applyFill="1" applyBorder="1" applyAlignment="1" applyProtection="1">
      <alignment horizontal="center" vertical="center" shrinkToFit="1"/>
      <protection hidden="1"/>
    </xf>
    <xf numFmtId="176" fontId="28" fillId="4" borderId="0" xfId="3" applyNumberFormat="1" applyFont="1" applyFill="1" applyBorder="1" applyAlignment="1" applyProtection="1">
      <alignment horizontal="center" vertical="center" shrinkToFit="1"/>
      <protection hidden="1"/>
    </xf>
    <xf numFmtId="176" fontId="28" fillId="4" borderId="97" xfId="3" applyNumberFormat="1" applyFont="1" applyFill="1" applyBorder="1" applyAlignment="1" applyProtection="1">
      <alignment horizontal="center" vertical="center" shrinkToFit="1"/>
      <protection hidden="1"/>
    </xf>
    <xf numFmtId="176" fontId="28" fillId="4" borderId="100" xfId="3" applyNumberFormat="1" applyFont="1" applyFill="1" applyBorder="1" applyAlignment="1" applyProtection="1">
      <alignment horizontal="center" vertical="center" shrinkToFit="1"/>
      <protection hidden="1"/>
    </xf>
    <xf numFmtId="176" fontId="28" fillId="4" borderId="99" xfId="3" applyNumberFormat="1" applyFont="1" applyFill="1" applyBorder="1" applyAlignment="1" applyProtection="1">
      <alignment horizontal="center" vertical="center" shrinkToFit="1"/>
      <protection hidden="1"/>
    </xf>
    <xf numFmtId="176" fontId="28" fillId="4" borderId="101" xfId="3" applyNumberFormat="1" applyFont="1" applyFill="1" applyBorder="1" applyAlignment="1" applyProtection="1">
      <alignment horizontal="center" vertical="center" shrinkToFit="1"/>
      <protection hidden="1"/>
    </xf>
    <xf numFmtId="38" fontId="22" fillId="3" borderId="12" xfId="3" applyFont="1" applyFill="1" applyBorder="1" applyAlignment="1" applyProtection="1">
      <alignment horizontal="center" vertical="center" shrinkToFit="1"/>
      <protection hidden="1"/>
    </xf>
    <xf numFmtId="38" fontId="23" fillId="3" borderId="13" xfId="3" applyFont="1" applyFill="1" applyBorder="1" applyAlignment="1" applyProtection="1">
      <alignment horizontal="center" vertical="center"/>
      <protection hidden="1"/>
    </xf>
    <xf numFmtId="38" fontId="23" fillId="3" borderId="0" xfId="3" applyFont="1" applyFill="1" applyBorder="1" applyAlignment="1" applyProtection="1">
      <alignment horizontal="center" vertical="center"/>
      <protection hidden="1"/>
    </xf>
    <xf numFmtId="38" fontId="23" fillId="3" borderId="5" xfId="3" applyFont="1" applyFill="1" applyBorder="1" applyAlignment="1" applyProtection="1">
      <alignment horizontal="center" vertical="center"/>
      <protection hidden="1"/>
    </xf>
    <xf numFmtId="38" fontId="30" fillId="3" borderId="32" xfId="3" applyFont="1" applyFill="1" applyBorder="1" applyAlignment="1" applyProtection="1">
      <alignment horizontal="center" vertical="center"/>
      <protection hidden="1"/>
    </xf>
    <xf numFmtId="38" fontId="30" fillId="3" borderId="0" xfId="3" applyFont="1" applyFill="1" applyBorder="1" applyAlignment="1" applyProtection="1">
      <alignment horizontal="center" vertical="center"/>
      <protection hidden="1"/>
    </xf>
    <xf numFmtId="38" fontId="30" fillId="3" borderId="31" xfId="3" applyFont="1" applyFill="1" applyBorder="1" applyAlignment="1" applyProtection="1">
      <alignment horizontal="center" vertical="center"/>
      <protection hidden="1"/>
    </xf>
    <xf numFmtId="38" fontId="30" fillId="3" borderId="57" xfId="3" applyFont="1" applyFill="1" applyBorder="1" applyAlignment="1" applyProtection="1">
      <alignment horizontal="center" vertical="center"/>
      <protection hidden="1"/>
    </xf>
    <xf numFmtId="38" fontId="30" fillId="3" borderId="5" xfId="3" applyFont="1" applyFill="1" applyBorder="1" applyAlignment="1" applyProtection="1">
      <alignment horizontal="center" vertical="center"/>
      <protection hidden="1"/>
    </xf>
    <xf numFmtId="38" fontId="30" fillId="3" borderId="58" xfId="3" applyFont="1" applyFill="1" applyBorder="1" applyAlignment="1" applyProtection="1">
      <alignment horizontal="center" vertical="center"/>
      <protection hidden="1"/>
    </xf>
    <xf numFmtId="38" fontId="26" fillId="3" borderId="32" xfId="3" applyFont="1" applyFill="1" applyBorder="1" applyAlignment="1" applyProtection="1">
      <alignment horizontal="center" vertical="center" shrinkToFit="1"/>
      <protection hidden="1"/>
    </xf>
    <xf numFmtId="38" fontId="27" fillId="3" borderId="0" xfId="3" applyFont="1" applyFill="1" applyBorder="1" applyAlignment="1" applyProtection="1">
      <alignment horizontal="center" vertical="center" shrinkToFit="1"/>
      <protection hidden="1"/>
    </xf>
    <xf numFmtId="38" fontId="27" fillId="3" borderId="31" xfId="3" applyFont="1" applyFill="1" applyBorder="1" applyAlignment="1" applyProtection="1">
      <alignment horizontal="center" vertical="center" shrinkToFit="1"/>
      <protection hidden="1"/>
    </xf>
    <xf numFmtId="38" fontId="27" fillId="3" borderId="32" xfId="3" applyFont="1" applyFill="1" applyBorder="1" applyAlignment="1" applyProtection="1">
      <alignment horizontal="center" vertical="center" shrinkToFit="1"/>
      <protection hidden="1"/>
    </xf>
    <xf numFmtId="38" fontId="27" fillId="3" borderId="58" xfId="3" applyFont="1" applyFill="1" applyBorder="1" applyAlignment="1" applyProtection="1">
      <alignment horizontal="center" shrinkToFit="1"/>
      <protection hidden="1"/>
    </xf>
    <xf numFmtId="38" fontId="27" fillId="3" borderId="53" xfId="3" applyFont="1" applyFill="1" applyBorder="1" applyAlignment="1" applyProtection="1">
      <alignment horizontal="center" shrinkToFit="1"/>
      <protection hidden="1"/>
    </xf>
    <xf numFmtId="38" fontId="27" fillId="3" borderId="75" xfId="3" applyFont="1" applyFill="1" applyBorder="1" applyAlignment="1" applyProtection="1">
      <alignment horizontal="center" shrinkToFit="1"/>
      <protection hidden="1"/>
    </xf>
    <xf numFmtId="38" fontId="24" fillId="3" borderId="0" xfId="3" applyFont="1" applyFill="1" applyBorder="1" applyAlignment="1" applyProtection="1">
      <alignment horizontal="center" vertical="center"/>
      <protection hidden="1"/>
    </xf>
    <xf numFmtId="38" fontId="24" fillId="3" borderId="14" xfId="3" applyFont="1" applyFill="1" applyBorder="1" applyAlignment="1" applyProtection="1">
      <alignment horizontal="center" vertical="center"/>
      <protection hidden="1"/>
    </xf>
    <xf numFmtId="38" fontId="24" fillId="3" borderId="5" xfId="3" applyFont="1" applyFill="1" applyBorder="1" applyAlignment="1" applyProtection="1">
      <alignment horizontal="center" vertical="center"/>
      <protection hidden="1"/>
    </xf>
    <xf numFmtId="38" fontId="24" fillId="3" borderId="6" xfId="3" applyFont="1" applyFill="1" applyBorder="1" applyAlignment="1" applyProtection="1">
      <alignment horizontal="center" vertical="center"/>
      <protection hidden="1"/>
    </xf>
    <xf numFmtId="38" fontId="35" fillId="4" borderId="32" xfId="3" applyFont="1" applyFill="1" applyBorder="1" applyAlignment="1" applyProtection="1">
      <alignment horizontal="right" vertical="center" shrinkToFit="1"/>
      <protection hidden="1"/>
    </xf>
    <xf numFmtId="38" fontId="43" fillId="4" borderId="31" xfId="3" applyFont="1" applyFill="1" applyBorder="1" applyAlignment="1" applyProtection="1">
      <alignment horizontal="right" vertical="center" shrinkToFit="1"/>
      <protection hidden="1"/>
    </xf>
    <xf numFmtId="38" fontId="43" fillId="4" borderId="77" xfId="3" applyFont="1" applyFill="1" applyBorder="1" applyAlignment="1" applyProtection="1">
      <alignment horizontal="right" vertical="center" shrinkToFit="1"/>
      <protection hidden="1"/>
    </xf>
    <xf numFmtId="0" fontId="22" fillId="3" borderId="70" xfId="1" applyFont="1" applyFill="1" applyBorder="1" applyAlignment="1" applyProtection="1">
      <alignment horizontal="center" vertical="center"/>
      <protection hidden="1"/>
    </xf>
    <xf numFmtId="0" fontId="22" fillId="3" borderId="109" xfId="1" applyFont="1" applyFill="1" applyBorder="1" applyAlignment="1" applyProtection="1">
      <alignment horizontal="center" vertical="center"/>
      <protection hidden="1"/>
    </xf>
    <xf numFmtId="38" fontId="29" fillId="3" borderId="92" xfId="3" applyFont="1" applyFill="1" applyBorder="1" applyAlignment="1" applyProtection="1">
      <alignment horizontal="center" vertical="center"/>
      <protection hidden="1"/>
    </xf>
    <xf numFmtId="38" fontId="29" fillId="3" borderId="93" xfId="3" applyFont="1" applyFill="1" applyBorder="1" applyAlignment="1" applyProtection="1">
      <alignment horizontal="center" vertical="center"/>
      <protection hidden="1"/>
    </xf>
    <xf numFmtId="38" fontId="29" fillId="3" borderId="96" xfId="3" applyFont="1" applyFill="1" applyBorder="1" applyAlignment="1" applyProtection="1">
      <alignment horizontal="center" vertical="center"/>
      <protection hidden="1"/>
    </xf>
    <xf numFmtId="38" fontId="29" fillId="3" borderId="98" xfId="3" applyFont="1" applyFill="1" applyBorder="1" applyAlignment="1" applyProtection="1">
      <alignment horizontal="center" vertical="center"/>
      <protection hidden="1"/>
    </xf>
    <xf numFmtId="38" fontId="29" fillId="3" borderId="99" xfId="3" applyFont="1" applyFill="1" applyBorder="1" applyAlignment="1" applyProtection="1">
      <alignment horizontal="center" vertical="center"/>
      <protection hidden="1"/>
    </xf>
    <xf numFmtId="38" fontId="27" fillId="3" borderId="111" xfId="3" applyFont="1" applyFill="1" applyBorder="1" applyAlignment="1" applyProtection="1">
      <alignment horizontal="center" vertical="center"/>
      <protection hidden="1"/>
    </xf>
    <xf numFmtId="38" fontId="27" fillId="3" borderId="106" xfId="3" applyFont="1" applyFill="1" applyBorder="1" applyAlignment="1" applyProtection="1">
      <alignment horizontal="center" vertical="center"/>
      <protection hidden="1"/>
    </xf>
    <xf numFmtId="38" fontId="27" fillId="3" borderId="91" xfId="3" applyFont="1" applyFill="1" applyBorder="1" applyAlignment="1" applyProtection="1">
      <alignment horizontal="center" vertical="center"/>
      <protection hidden="1"/>
    </xf>
    <xf numFmtId="38" fontId="27" fillId="3" borderId="111" xfId="3" applyFont="1" applyFill="1" applyBorder="1" applyAlignment="1" applyProtection="1">
      <alignment horizontal="center" vertical="center" wrapText="1"/>
      <protection hidden="1"/>
    </xf>
    <xf numFmtId="38" fontId="27" fillId="3" borderId="106" xfId="3" applyFont="1" applyFill="1" applyBorder="1" applyAlignment="1" applyProtection="1">
      <alignment horizontal="center" vertical="center" wrapText="1"/>
      <protection hidden="1"/>
    </xf>
    <xf numFmtId="38" fontId="27" fillId="3" borderId="91" xfId="3" applyFont="1" applyFill="1" applyBorder="1" applyAlignment="1" applyProtection="1">
      <alignment horizontal="center" vertical="center" wrapText="1"/>
      <protection hidden="1"/>
    </xf>
    <xf numFmtId="38" fontId="27" fillId="3" borderId="112" xfId="3" applyFont="1" applyFill="1" applyBorder="1" applyAlignment="1" applyProtection="1">
      <alignment horizontal="center" vertical="center"/>
      <protection hidden="1"/>
    </xf>
    <xf numFmtId="38" fontId="27" fillId="3" borderId="107" xfId="3" applyFont="1" applyFill="1" applyBorder="1" applyAlignment="1" applyProtection="1">
      <alignment horizontal="center" vertical="center"/>
      <protection hidden="1"/>
    </xf>
    <xf numFmtId="38" fontId="27" fillId="3" borderId="108" xfId="3" applyFont="1" applyFill="1" applyBorder="1" applyAlignment="1" applyProtection="1">
      <alignment horizontal="center" vertical="center"/>
      <protection hidden="1"/>
    </xf>
    <xf numFmtId="178" fontId="29" fillId="4" borderId="55" xfId="3" applyNumberFormat="1" applyFont="1" applyFill="1" applyBorder="1" applyAlignment="1" applyProtection="1">
      <alignment horizontal="center" vertical="center" shrinkToFit="1"/>
      <protection hidden="1"/>
    </xf>
    <xf numFmtId="178" fontId="29" fillId="4" borderId="13" xfId="3" applyNumberFormat="1" applyFont="1" applyFill="1" applyBorder="1" applyAlignment="1" applyProtection="1">
      <alignment horizontal="center" vertical="center" shrinkToFit="1"/>
      <protection hidden="1"/>
    </xf>
    <xf numFmtId="178" fontId="29" fillId="4" borderId="56" xfId="3" applyNumberFormat="1" applyFont="1" applyFill="1" applyBorder="1" applyAlignment="1" applyProtection="1">
      <alignment horizontal="center" vertical="center" shrinkToFit="1"/>
      <protection hidden="1"/>
    </xf>
    <xf numFmtId="178" fontId="29" fillId="4" borderId="32" xfId="3" applyNumberFormat="1" applyFont="1" applyFill="1" applyBorder="1" applyAlignment="1" applyProtection="1">
      <alignment horizontal="center" vertical="center" shrinkToFit="1"/>
      <protection hidden="1"/>
    </xf>
    <xf numFmtId="178" fontId="29" fillId="4" borderId="0" xfId="3" applyNumberFormat="1" applyFont="1" applyFill="1" applyBorder="1" applyAlignment="1" applyProtection="1">
      <alignment horizontal="center" vertical="center" shrinkToFit="1"/>
      <protection hidden="1"/>
    </xf>
    <xf numFmtId="178" fontId="29" fillId="4" borderId="31" xfId="3" applyNumberFormat="1" applyFont="1" applyFill="1" applyBorder="1" applyAlignment="1" applyProtection="1">
      <alignment horizontal="center" vertical="center" shrinkToFit="1"/>
      <protection hidden="1"/>
    </xf>
    <xf numFmtId="178" fontId="29" fillId="4" borderId="100" xfId="3" applyNumberFormat="1" applyFont="1" applyFill="1" applyBorder="1" applyAlignment="1" applyProtection="1">
      <alignment horizontal="center" vertical="center" shrinkToFit="1"/>
      <protection hidden="1"/>
    </xf>
    <xf numFmtId="178" fontId="29" fillId="4" borderId="99" xfId="3" applyNumberFormat="1" applyFont="1" applyFill="1" applyBorder="1" applyAlignment="1" applyProtection="1">
      <alignment horizontal="center" vertical="center" shrinkToFit="1"/>
      <protection hidden="1"/>
    </xf>
    <xf numFmtId="178" fontId="29" fillId="4" borderId="115" xfId="3" applyNumberFormat="1" applyFont="1" applyFill="1" applyBorder="1" applyAlignment="1" applyProtection="1">
      <alignment horizontal="center" vertical="center" shrinkToFit="1"/>
      <protection hidden="1"/>
    </xf>
    <xf numFmtId="38" fontId="58" fillId="4" borderId="55" xfId="3" applyFont="1" applyFill="1" applyBorder="1" applyAlignment="1" applyProtection="1">
      <alignment horizontal="center" vertical="center" shrinkToFit="1"/>
      <protection hidden="1"/>
    </xf>
    <xf numFmtId="38" fontId="58" fillId="4" borderId="13" xfId="3" applyFont="1" applyFill="1" applyBorder="1" applyAlignment="1" applyProtection="1">
      <alignment horizontal="center" vertical="center" shrinkToFit="1"/>
      <protection hidden="1"/>
    </xf>
    <xf numFmtId="38" fontId="58" fillId="4" borderId="32" xfId="3" applyFont="1" applyFill="1" applyBorder="1" applyAlignment="1" applyProtection="1">
      <alignment horizontal="center" vertical="center" shrinkToFit="1"/>
      <protection hidden="1"/>
    </xf>
    <xf numFmtId="38" fontId="58" fillId="4" borderId="0" xfId="3" applyFont="1" applyFill="1" applyBorder="1" applyAlignment="1" applyProtection="1">
      <alignment horizontal="center" vertical="center" shrinkToFit="1"/>
      <protection hidden="1"/>
    </xf>
    <xf numFmtId="38" fontId="58" fillId="4" borderId="100" xfId="3" applyFont="1" applyFill="1" applyBorder="1" applyAlignment="1" applyProtection="1">
      <alignment horizontal="center" vertical="center" shrinkToFit="1"/>
      <protection hidden="1"/>
    </xf>
    <xf numFmtId="38" fontId="58" fillId="4" borderId="99" xfId="3" applyFont="1" applyFill="1" applyBorder="1" applyAlignment="1" applyProtection="1">
      <alignment horizontal="center" vertical="center" shrinkToFit="1"/>
      <protection hidden="1"/>
    </xf>
    <xf numFmtId="38" fontId="27" fillId="4" borderId="99" xfId="3" applyFont="1" applyFill="1" applyBorder="1" applyAlignment="1" applyProtection="1">
      <alignment horizontal="center" vertical="center" shrinkToFit="1"/>
      <protection hidden="1"/>
    </xf>
    <xf numFmtId="38" fontId="27" fillId="4" borderId="129" xfId="3" applyFont="1" applyFill="1" applyBorder="1" applyAlignment="1" applyProtection="1">
      <alignment horizontal="center" vertical="center" shrinkToFit="1"/>
      <protection hidden="1"/>
    </xf>
    <xf numFmtId="38" fontId="23" fillId="3" borderId="91" xfId="3" applyFont="1" applyFill="1" applyBorder="1" applyAlignment="1" applyProtection="1">
      <alignment horizontal="center" vertical="center"/>
      <protection hidden="1"/>
    </xf>
    <xf numFmtId="38" fontId="26" fillId="3" borderId="49" xfId="3" applyFont="1" applyFill="1" applyBorder="1" applyAlignment="1" applyProtection="1">
      <alignment horizontal="center" vertical="center" wrapText="1"/>
      <protection hidden="1"/>
    </xf>
    <xf numFmtId="38" fontId="26" fillId="3" borderId="49" xfId="3" applyFont="1" applyFill="1" applyBorder="1" applyAlignment="1" applyProtection="1">
      <alignment horizontal="center" vertical="center"/>
      <protection hidden="1"/>
    </xf>
    <xf numFmtId="38" fontId="27" fillId="3" borderId="103" xfId="3" applyFont="1" applyFill="1" applyBorder="1" applyAlignment="1" applyProtection="1">
      <alignment horizontal="center" vertical="center"/>
      <protection hidden="1"/>
    </xf>
    <xf numFmtId="38" fontId="27" fillId="3" borderId="104" xfId="3" applyFont="1" applyFill="1" applyBorder="1" applyAlignment="1" applyProtection="1">
      <alignment horizontal="center" vertical="center"/>
      <protection hidden="1"/>
    </xf>
    <xf numFmtId="38" fontId="27" fillId="3" borderId="106" xfId="3" applyFont="1" applyFill="1" applyBorder="1" applyAlignment="1" applyProtection="1">
      <alignment horizontal="center" vertical="center" shrinkToFit="1"/>
      <protection hidden="1"/>
    </xf>
    <xf numFmtId="38" fontId="27" fillId="3" borderId="91" xfId="3" applyFont="1" applyFill="1" applyBorder="1" applyAlignment="1" applyProtection="1">
      <alignment horizontal="center" vertical="center" shrinkToFit="1"/>
      <protection hidden="1"/>
    </xf>
    <xf numFmtId="38" fontId="31" fillId="4" borderId="31" xfId="3" applyFont="1" applyFill="1" applyBorder="1" applyAlignment="1" applyProtection="1">
      <alignment horizontal="center" vertical="center" shrinkToFit="1"/>
      <protection hidden="1"/>
    </xf>
    <xf numFmtId="38" fontId="27" fillId="3" borderId="103" xfId="3" applyFont="1" applyFill="1" applyBorder="1" applyAlignment="1" applyProtection="1">
      <alignment horizontal="center" vertical="center" shrinkToFit="1"/>
      <protection hidden="1"/>
    </xf>
    <xf numFmtId="38" fontId="36" fillId="4" borderId="49" xfId="3" applyFont="1" applyFill="1" applyBorder="1" applyAlignment="1" applyProtection="1">
      <alignment horizontal="center" vertical="center"/>
      <protection hidden="1"/>
    </xf>
    <xf numFmtId="38" fontId="36" fillId="4" borderId="50" xfId="3" applyFont="1" applyFill="1" applyBorder="1" applyAlignment="1" applyProtection="1">
      <alignment horizontal="center" vertical="center"/>
      <protection hidden="1"/>
    </xf>
    <xf numFmtId="38" fontId="27" fillId="3" borderId="110" xfId="3" applyFont="1" applyFill="1" applyBorder="1" applyAlignment="1" applyProtection="1">
      <alignment horizontal="center" vertical="center"/>
      <protection hidden="1"/>
    </xf>
    <xf numFmtId="38" fontId="27" fillId="3" borderId="105" xfId="3" applyFont="1" applyFill="1" applyBorder="1" applyAlignment="1" applyProtection="1">
      <alignment horizontal="center" vertical="center"/>
      <protection hidden="1"/>
    </xf>
    <xf numFmtId="38" fontId="27" fillId="3" borderId="90" xfId="3" applyFont="1" applyFill="1" applyBorder="1" applyAlignment="1" applyProtection="1">
      <alignment horizontal="center" vertical="center"/>
      <protection hidden="1"/>
    </xf>
    <xf numFmtId="38" fontId="31" fillId="4" borderId="12" xfId="3" applyFont="1" applyFill="1" applyBorder="1" applyAlignment="1" applyProtection="1">
      <alignment horizontal="center" vertical="center" shrinkToFit="1"/>
      <protection hidden="1"/>
    </xf>
    <xf numFmtId="38" fontId="31" fillId="4" borderId="13" xfId="3" applyFont="1" applyFill="1" applyBorder="1" applyAlignment="1" applyProtection="1">
      <alignment horizontal="center" vertical="center" shrinkToFit="1"/>
      <protection hidden="1"/>
    </xf>
    <xf numFmtId="38" fontId="31" fillId="4" borderId="56" xfId="3" applyFont="1" applyFill="1" applyBorder="1" applyAlignment="1" applyProtection="1">
      <alignment horizontal="center" vertical="center" shrinkToFit="1"/>
      <protection hidden="1"/>
    </xf>
    <xf numFmtId="38" fontId="31" fillId="4" borderId="30" xfId="3" applyFont="1" applyFill="1" applyBorder="1" applyAlignment="1" applyProtection="1">
      <alignment horizontal="center" vertical="center" shrinkToFit="1"/>
      <protection hidden="1"/>
    </xf>
    <xf numFmtId="38" fontId="31" fillId="4" borderId="171" xfId="3" applyFont="1" applyFill="1" applyBorder="1" applyAlignment="1" applyProtection="1">
      <alignment horizontal="center" vertical="center" shrinkToFit="1"/>
      <protection hidden="1"/>
    </xf>
    <xf numFmtId="38" fontId="31" fillId="4" borderId="99" xfId="3" applyFont="1" applyFill="1" applyBorder="1" applyAlignment="1" applyProtection="1">
      <alignment horizontal="center" vertical="center" shrinkToFit="1"/>
      <protection hidden="1"/>
    </xf>
    <xf numFmtId="38" fontId="31" fillId="4" borderId="115" xfId="3" applyFont="1" applyFill="1" applyBorder="1" applyAlignment="1" applyProtection="1">
      <alignment horizontal="center" vertical="center" shrinkToFit="1"/>
      <protection hidden="1"/>
    </xf>
    <xf numFmtId="38" fontId="29" fillId="3" borderId="0" xfId="3" applyFont="1" applyFill="1" applyBorder="1" applyAlignment="1" applyProtection="1">
      <alignment horizontal="left" vertical="center"/>
      <protection hidden="1"/>
    </xf>
    <xf numFmtId="38" fontId="29" fillId="3" borderId="14" xfId="3" applyFont="1" applyFill="1" applyBorder="1" applyAlignment="1" applyProtection="1">
      <alignment horizontal="left" vertical="center"/>
      <protection hidden="1"/>
    </xf>
    <xf numFmtId="38" fontId="29" fillId="3" borderId="40" xfId="3" applyFont="1" applyFill="1" applyBorder="1" applyAlignment="1" applyProtection="1">
      <alignment horizontal="left" vertical="center"/>
      <protection hidden="1"/>
    </xf>
    <xf numFmtId="38" fontId="29" fillId="3" borderId="68" xfId="3" applyFont="1" applyFill="1" applyBorder="1" applyAlignment="1" applyProtection="1">
      <alignment horizontal="left" vertical="center"/>
      <protection hidden="1"/>
    </xf>
    <xf numFmtId="38" fontId="41" fillId="3" borderId="64" xfId="3" applyFont="1" applyFill="1" applyBorder="1" applyAlignment="1" applyProtection="1">
      <alignment horizontal="left" vertical="top" wrapText="1" shrinkToFit="1"/>
      <protection hidden="1"/>
    </xf>
    <xf numFmtId="38" fontId="41" fillId="3" borderId="65" xfId="3" applyFont="1" applyFill="1" applyBorder="1" applyAlignment="1" applyProtection="1">
      <alignment horizontal="left" vertical="top" wrapText="1" shrinkToFit="1"/>
      <protection hidden="1"/>
    </xf>
    <xf numFmtId="38" fontId="41" fillId="3" borderId="66" xfId="3" applyFont="1" applyFill="1" applyBorder="1" applyAlignment="1" applyProtection="1">
      <alignment horizontal="left" vertical="top" wrapText="1" shrinkToFit="1"/>
      <protection hidden="1"/>
    </xf>
    <xf numFmtId="38" fontId="41" fillId="3" borderId="30" xfId="3" applyFont="1" applyFill="1" applyBorder="1" applyAlignment="1" applyProtection="1">
      <alignment horizontal="left" vertical="top" wrapText="1" shrinkToFit="1"/>
      <protection hidden="1"/>
    </xf>
    <xf numFmtId="38" fontId="41" fillId="3" borderId="0" xfId="3" applyFont="1" applyFill="1" applyBorder="1" applyAlignment="1" applyProtection="1">
      <alignment horizontal="left" vertical="top" wrapText="1" shrinkToFit="1"/>
      <protection hidden="1"/>
    </xf>
    <xf numFmtId="38" fontId="41" fillId="3" borderId="14" xfId="3" applyFont="1" applyFill="1" applyBorder="1" applyAlignment="1" applyProtection="1">
      <alignment horizontal="left" vertical="top" wrapText="1" shrinkToFit="1"/>
      <protection hidden="1"/>
    </xf>
    <xf numFmtId="38" fontId="22" fillId="4" borderId="40" xfId="3" applyFont="1" applyFill="1" applyBorder="1" applyAlignment="1" applyProtection="1">
      <alignment horizontal="center" vertical="center" shrinkToFit="1"/>
      <protection hidden="1"/>
    </xf>
    <xf numFmtId="0" fontId="34" fillId="4" borderId="70" xfId="1" applyFont="1" applyFill="1" applyBorder="1" applyAlignment="1" applyProtection="1">
      <alignment horizontal="center" vertical="center" shrinkToFit="1"/>
      <protection hidden="1"/>
    </xf>
    <xf numFmtId="0" fontId="22" fillId="3" borderId="0" xfId="1" applyFont="1" applyFill="1" applyBorder="1" applyAlignment="1" applyProtection="1">
      <alignment horizontal="left" vertical="center"/>
      <protection hidden="1"/>
    </xf>
    <xf numFmtId="0" fontId="10" fillId="3" borderId="0" xfId="1" applyFont="1" applyFill="1" applyAlignment="1" applyProtection="1">
      <alignment horizontal="center" vertical="top"/>
      <protection hidden="1"/>
    </xf>
    <xf numFmtId="0" fontId="29" fillId="3" borderId="0" xfId="1" applyFont="1" applyFill="1" applyBorder="1" applyAlignment="1" applyProtection="1">
      <alignment horizontal="left" vertical="center"/>
      <protection hidden="1"/>
    </xf>
    <xf numFmtId="0" fontId="29" fillId="3" borderId="40" xfId="1" applyFont="1" applyFill="1" applyBorder="1" applyAlignment="1" applyProtection="1">
      <alignment horizontal="left" vertical="center"/>
      <protection hidden="1"/>
    </xf>
    <xf numFmtId="0" fontId="34" fillId="3" borderId="70" xfId="1" applyFont="1" applyFill="1" applyBorder="1" applyAlignment="1" applyProtection="1">
      <alignment horizontal="center" vertical="center" wrapText="1"/>
      <protection hidden="1"/>
    </xf>
    <xf numFmtId="0" fontId="24" fillId="3" borderId="70" xfId="1" applyFont="1" applyFill="1" applyBorder="1" applyAlignment="1" applyProtection="1">
      <alignment horizontal="center" vertical="center"/>
      <protection hidden="1"/>
    </xf>
    <xf numFmtId="0" fontId="34" fillId="3" borderId="70" xfId="1" applyFont="1" applyFill="1" applyBorder="1" applyAlignment="1" applyProtection="1">
      <alignment horizontal="center" vertical="center"/>
      <protection hidden="1"/>
    </xf>
    <xf numFmtId="0" fontId="22" fillId="3" borderId="70" xfId="1" applyFont="1" applyFill="1" applyBorder="1" applyAlignment="1" applyProtection="1">
      <alignment horizontal="center" vertical="center" wrapText="1"/>
      <protection hidden="1"/>
    </xf>
    <xf numFmtId="0" fontId="22" fillId="3" borderId="64" xfId="1" applyFont="1" applyFill="1" applyBorder="1" applyAlignment="1" applyProtection="1">
      <alignment horizontal="center" vertical="center"/>
      <protection hidden="1"/>
    </xf>
    <xf numFmtId="0" fontId="22" fillId="3" borderId="65" xfId="1" applyFont="1" applyFill="1" applyBorder="1" applyAlignment="1" applyProtection="1">
      <alignment horizontal="center" vertical="center"/>
      <protection hidden="1"/>
    </xf>
    <xf numFmtId="0" fontId="22" fillId="3" borderId="66" xfId="1" applyFont="1" applyFill="1" applyBorder="1" applyAlignment="1" applyProtection="1">
      <alignment horizontal="center" vertical="center"/>
      <protection hidden="1"/>
    </xf>
    <xf numFmtId="0" fontId="22" fillId="3" borderId="30" xfId="1" applyFont="1" applyFill="1" applyBorder="1" applyAlignment="1" applyProtection="1">
      <alignment horizontal="center" vertical="center"/>
      <protection hidden="1"/>
    </xf>
    <xf numFmtId="0" fontId="22" fillId="3" borderId="67" xfId="1" applyFont="1" applyFill="1" applyBorder="1" applyAlignment="1" applyProtection="1">
      <alignment horizontal="center" vertical="center"/>
      <protection hidden="1"/>
    </xf>
    <xf numFmtId="0" fontId="22" fillId="3" borderId="40" xfId="1" applyFont="1" applyFill="1" applyBorder="1" applyAlignment="1" applyProtection="1">
      <alignment horizontal="center" vertical="center"/>
      <protection hidden="1"/>
    </xf>
    <xf numFmtId="0" fontId="22" fillId="3" borderId="68" xfId="1" applyFont="1" applyFill="1" applyBorder="1" applyAlignment="1" applyProtection="1">
      <alignment horizontal="center" vertical="center"/>
      <protection hidden="1"/>
    </xf>
    <xf numFmtId="0" fontId="22" fillId="3" borderId="64" xfId="1" applyFont="1" applyFill="1" applyBorder="1" applyAlignment="1" applyProtection="1">
      <alignment horizontal="center" vertical="center" wrapText="1"/>
      <protection hidden="1"/>
    </xf>
    <xf numFmtId="0" fontId="22" fillId="3" borderId="64" xfId="1" applyFont="1" applyFill="1" applyBorder="1" applyAlignment="1" applyProtection="1">
      <alignment horizontal="center" vertical="center" textRotation="255"/>
      <protection hidden="1"/>
    </xf>
    <xf numFmtId="0" fontId="22" fillId="3" borderId="65" xfId="1" applyFont="1" applyFill="1" applyBorder="1" applyAlignment="1" applyProtection="1">
      <alignment horizontal="center" vertical="center" textRotation="255"/>
      <protection hidden="1"/>
    </xf>
    <xf numFmtId="0" fontId="22" fillId="3" borderId="30" xfId="1" applyFont="1" applyFill="1" applyBorder="1" applyAlignment="1" applyProtection="1">
      <alignment horizontal="center" vertical="center" textRotation="255"/>
      <protection hidden="1"/>
    </xf>
    <xf numFmtId="0" fontId="22" fillId="3" borderId="0" xfId="1" applyFont="1" applyFill="1" applyBorder="1" applyAlignment="1" applyProtection="1">
      <alignment horizontal="center" vertical="center" textRotation="255"/>
      <protection hidden="1"/>
    </xf>
    <xf numFmtId="0" fontId="22" fillId="3" borderId="67" xfId="1" applyFont="1" applyFill="1" applyBorder="1" applyAlignment="1" applyProtection="1">
      <alignment horizontal="center" vertical="center" textRotation="255"/>
      <protection hidden="1"/>
    </xf>
    <xf numFmtId="0" fontId="22" fillId="3" borderId="40" xfId="1" applyFont="1" applyFill="1" applyBorder="1" applyAlignment="1" applyProtection="1">
      <alignment horizontal="center" vertical="center" textRotation="255"/>
      <protection hidden="1"/>
    </xf>
    <xf numFmtId="38" fontId="27" fillId="3" borderId="102" xfId="3" applyFont="1" applyFill="1" applyBorder="1" applyAlignment="1" applyProtection="1">
      <alignment horizontal="center" vertical="center"/>
      <protection hidden="1"/>
    </xf>
    <xf numFmtId="0" fontId="42" fillId="3" borderId="30" xfId="1" applyFont="1" applyFill="1" applyBorder="1" applyAlignment="1" applyProtection="1">
      <alignment horizontal="left" vertical="top" textRotation="255"/>
      <protection hidden="1"/>
    </xf>
    <xf numFmtId="0" fontId="42" fillId="3" borderId="0" xfId="1" applyFont="1" applyFill="1" applyBorder="1" applyAlignment="1" applyProtection="1">
      <alignment horizontal="left" vertical="top" textRotation="255"/>
      <protection hidden="1"/>
    </xf>
    <xf numFmtId="3" fontId="45" fillId="0" borderId="0" xfId="3" applyNumberFormat="1" applyFont="1" applyFill="1" applyBorder="1" applyAlignment="1" applyProtection="1">
      <alignment horizontal="center" vertical="center"/>
      <protection hidden="1"/>
    </xf>
    <xf numFmtId="3" fontId="45" fillId="3" borderId="0" xfId="1" applyNumberFormat="1" applyFont="1" applyFill="1" applyBorder="1" applyAlignment="1" applyProtection="1">
      <alignment horizontal="center" vertical="center"/>
      <protection hidden="1"/>
    </xf>
    <xf numFmtId="38" fontId="23" fillId="4" borderId="99" xfId="3" applyFont="1" applyFill="1" applyBorder="1" applyAlignment="1" applyProtection="1">
      <alignment horizontal="center" vertical="center" shrinkToFit="1"/>
      <protection hidden="1"/>
    </xf>
    <xf numFmtId="38" fontId="58" fillId="4" borderId="78" xfId="3" applyFont="1" applyFill="1" applyBorder="1" applyAlignment="1" applyProtection="1">
      <alignment horizontal="center" vertical="center" shrinkToFit="1"/>
      <protection hidden="1"/>
    </xf>
    <xf numFmtId="38" fontId="58" fillId="4" borderId="40" xfId="3" applyFont="1" applyFill="1" applyBorder="1" applyAlignment="1" applyProtection="1">
      <alignment horizontal="center" vertical="center" shrinkToFit="1"/>
      <protection hidden="1"/>
    </xf>
    <xf numFmtId="38" fontId="27" fillId="4" borderId="40" xfId="3" applyFont="1" applyFill="1" applyBorder="1" applyAlignment="1" applyProtection="1">
      <alignment horizontal="center" vertical="center" shrinkToFit="1"/>
      <protection hidden="1"/>
    </xf>
    <xf numFmtId="38" fontId="27" fillId="4" borderId="68" xfId="3" applyFont="1" applyFill="1" applyBorder="1" applyAlignment="1" applyProtection="1">
      <alignment horizontal="center" vertical="center" shrinkToFit="1"/>
      <protection hidden="1"/>
    </xf>
    <xf numFmtId="38" fontId="29" fillId="4" borderId="0" xfId="3" applyFont="1" applyFill="1" applyBorder="1" applyAlignment="1" applyProtection="1">
      <alignment horizontal="center" vertical="center" shrinkToFit="1"/>
      <protection hidden="1"/>
    </xf>
    <xf numFmtId="38" fontId="29" fillId="4" borderId="40" xfId="3" applyFont="1" applyFill="1" applyBorder="1" applyAlignment="1" applyProtection="1">
      <alignment horizontal="center" vertical="center" shrinkToFit="1"/>
      <protection hidden="1"/>
    </xf>
    <xf numFmtId="178" fontId="29" fillId="4" borderId="12" xfId="3" applyNumberFormat="1" applyFont="1" applyFill="1" applyBorder="1" applyAlignment="1" applyProtection="1">
      <alignment horizontal="center" vertical="center" shrinkToFit="1"/>
      <protection hidden="1"/>
    </xf>
    <xf numFmtId="178" fontId="29" fillId="4" borderId="30" xfId="3" applyNumberFormat="1" applyFont="1" applyFill="1" applyBorder="1" applyAlignment="1" applyProtection="1">
      <alignment horizontal="center" vertical="center" shrinkToFit="1"/>
      <protection hidden="1"/>
    </xf>
    <xf numFmtId="178" fontId="29" fillId="4" borderId="4" xfId="3" applyNumberFormat="1" applyFont="1" applyFill="1" applyBorder="1" applyAlignment="1" applyProtection="1">
      <alignment horizontal="center" vertical="center" shrinkToFit="1"/>
      <protection hidden="1"/>
    </xf>
    <xf numFmtId="178" fontId="29" fillId="4" borderId="5" xfId="3" applyNumberFormat="1" applyFont="1" applyFill="1" applyBorder="1" applyAlignment="1" applyProtection="1">
      <alignment horizontal="center" vertical="center" shrinkToFit="1"/>
      <protection hidden="1"/>
    </xf>
    <xf numFmtId="178" fontId="29" fillId="4" borderId="58" xfId="3" applyNumberFormat="1" applyFont="1" applyFill="1" applyBorder="1" applyAlignment="1" applyProtection="1">
      <alignment horizontal="center" vertical="center" shrinkToFit="1"/>
      <protection hidden="1"/>
    </xf>
    <xf numFmtId="38" fontId="27" fillId="3" borderId="103" xfId="3" applyFont="1" applyFill="1" applyBorder="1" applyAlignment="1" applyProtection="1">
      <alignment horizontal="center" vertical="center" wrapText="1"/>
      <protection hidden="1"/>
    </xf>
    <xf numFmtId="38" fontId="98" fillId="0" borderId="14" xfId="3" applyFont="1" applyFill="1" applyBorder="1" applyAlignment="1">
      <alignment horizontal="center" vertical="top" shrinkToFit="1"/>
    </xf>
    <xf numFmtId="38" fontId="98" fillId="0" borderId="6" xfId="3" applyFont="1" applyFill="1" applyBorder="1" applyAlignment="1">
      <alignment horizontal="center" vertical="top" shrinkToFit="1"/>
    </xf>
    <xf numFmtId="38" fontId="102" fillId="0" borderId="198" xfId="3" applyFont="1" applyFill="1" applyBorder="1" applyAlignment="1" applyProtection="1">
      <alignment horizontal="center" vertical="center" shrinkToFit="1"/>
      <protection locked="0"/>
    </xf>
    <xf numFmtId="38" fontId="102" fillId="0" borderId="13" xfId="3" applyFont="1" applyFill="1" applyBorder="1" applyAlignment="1" applyProtection="1">
      <alignment horizontal="center" vertical="center" shrinkToFit="1"/>
      <protection locked="0"/>
    </xf>
    <xf numFmtId="38" fontId="102" fillId="0" borderId="69" xfId="3" applyFont="1" applyFill="1" applyBorder="1" applyAlignment="1" applyProtection="1">
      <alignment horizontal="center" vertical="center" shrinkToFit="1"/>
      <protection locked="0"/>
    </xf>
    <xf numFmtId="38" fontId="102" fillId="0" borderId="96" xfId="3" applyFont="1" applyFill="1" applyBorder="1" applyAlignment="1" applyProtection="1">
      <alignment horizontal="center" vertical="center" shrinkToFit="1"/>
      <protection locked="0"/>
    </xf>
    <xf numFmtId="38" fontId="102" fillId="0" borderId="0" xfId="3" applyFont="1" applyFill="1" applyBorder="1" applyAlignment="1" applyProtection="1">
      <alignment horizontal="center" vertical="center" shrinkToFit="1"/>
      <protection locked="0"/>
    </xf>
    <xf numFmtId="38" fontId="102" fillId="0" borderId="14" xfId="3" applyFont="1" applyFill="1" applyBorder="1" applyAlignment="1" applyProtection="1">
      <alignment horizontal="center" vertical="center" shrinkToFit="1"/>
      <protection locked="0"/>
    </xf>
    <xf numFmtId="38" fontId="102" fillId="0" borderId="155" xfId="3" applyFont="1" applyFill="1" applyBorder="1" applyAlignment="1" applyProtection="1">
      <alignment horizontal="center" vertical="center" shrinkToFit="1"/>
      <protection locked="0"/>
    </xf>
    <xf numFmtId="38" fontId="102" fillId="0" borderId="40" xfId="3" applyFont="1" applyFill="1" applyBorder="1" applyAlignment="1" applyProtection="1">
      <alignment horizontal="center" vertical="center" shrinkToFit="1"/>
      <protection locked="0"/>
    </xf>
    <xf numFmtId="38" fontId="102" fillId="0" borderId="68" xfId="3" applyFont="1" applyFill="1" applyBorder="1" applyAlignment="1" applyProtection="1">
      <alignment horizontal="center" vertical="center" shrinkToFit="1"/>
      <protection locked="0"/>
    </xf>
    <xf numFmtId="38" fontId="102" fillId="0" borderId="197" xfId="3" applyFont="1" applyFill="1" applyBorder="1" applyAlignment="1" applyProtection="1">
      <alignment horizontal="center" vertical="center" shrinkToFit="1"/>
      <protection locked="0"/>
    </xf>
    <xf numFmtId="38" fontId="102" fillId="0" borderId="5" xfId="3" applyFont="1" applyFill="1" applyBorder="1" applyAlignment="1" applyProtection="1">
      <alignment horizontal="center" vertical="center" shrinkToFit="1"/>
      <protection locked="0"/>
    </xf>
    <xf numFmtId="0" fontId="95" fillId="0" borderId="49" xfId="2" applyFont="1" applyFill="1" applyBorder="1" applyAlignment="1" applyProtection="1">
      <alignment horizontal="left" vertical="center" shrinkToFit="1"/>
      <protection locked="0"/>
    </xf>
    <xf numFmtId="0" fontId="95" fillId="0" borderId="74" xfId="2" applyFont="1" applyFill="1" applyBorder="1" applyAlignment="1" applyProtection="1">
      <alignment horizontal="left" vertical="center" shrinkToFit="1"/>
      <protection locked="0"/>
    </xf>
    <xf numFmtId="38" fontId="94" fillId="0" borderId="49" xfId="2" applyNumberFormat="1" applyFont="1" applyFill="1" applyBorder="1" applyAlignment="1" applyProtection="1">
      <alignment horizontal="center" vertical="center" shrinkToFit="1"/>
      <protection locked="0"/>
    </xf>
    <xf numFmtId="0" fontId="94" fillId="0" borderId="49" xfId="2" applyFont="1" applyFill="1" applyBorder="1" applyAlignment="1" applyProtection="1">
      <alignment horizontal="center" vertical="center" shrinkToFit="1"/>
      <protection locked="0"/>
    </xf>
    <xf numFmtId="0" fontId="94" fillId="0" borderId="74" xfId="2" applyFont="1" applyFill="1" applyBorder="1" applyAlignment="1" applyProtection="1">
      <alignment horizontal="center" vertical="center" shrinkToFit="1"/>
      <protection locked="0"/>
    </xf>
    <xf numFmtId="0" fontId="92" fillId="0" borderId="42" xfId="2" applyFont="1" applyFill="1" applyBorder="1" applyAlignment="1">
      <alignment horizontal="center" vertical="center" shrinkToFit="1"/>
    </xf>
    <xf numFmtId="0" fontId="92" fillId="0" borderId="49" xfId="2" applyFont="1" applyFill="1" applyBorder="1" applyAlignment="1">
      <alignment horizontal="center" vertical="center" shrinkToFit="1"/>
    </xf>
    <xf numFmtId="38" fontId="105" fillId="0" borderId="49" xfId="3" applyFont="1" applyFill="1" applyBorder="1" applyAlignment="1" applyProtection="1">
      <alignment horizontal="right" vertical="center" shrinkToFit="1"/>
      <protection locked="0"/>
    </xf>
    <xf numFmtId="38" fontId="105" fillId="0" borderId="54" xfId="3" applyFont="1" applyFill="1" applyBorder="1" applyAlignment="1" applyProtection="1">
      <alignment horizontal="right" vertical="center" shrinkToFit="1"/>
      <protection locked="0"/>
    </xf>
    <xf numFmtId="0" fontId="92" fillId="0" borderId="55" xfId="2" applyFont="1" applyFill="1" applyBorder="1" applyAlignment="1">
      <alignment horizontal="left" vertical="center" shrinkToFit="1"/>
    </xf>
    <xf numFmtId="0" fontId="92" fillId="0" borderId="13" xfId="2" applyFont="1" applyFill="1" applyBorder="1" applyAlignment="1">
      <alignment horizontal="left" vertical="center" shrinkToFit="1"/>
    </xf>
    <xf numFmtId="0" fontId="92" fillId="0" borderId="56" xfId="2" applyFont="1" applyFill="1" applyBorder="1" applyAlignment="1">
      <alignment horizontal="left" vertical="center" shrinkToFit="1"/>
    </xf>
    <xf numFmtId="0" fontId="92" fillId="0" borderId="32" xfId="2" applyFont="1" applyFill="1" applyBorder="1" applyAlignment="1">
      <alignment horizontal="left" vertical="center" shrinkToFit="1"/>
    </xf>
    <xf numFmtId="0" fontId="92" fillId="0" borderId="0" xfId="2" applyFont="1" applyFill="1" applyBorder="1" applyAlignment="1">
      <alignment horizontal="left" vertical="center" shrinkToFit="1"/>
    </xf>
    <xf numFmtId="0" fontId="92" fillId="0" borderId="31" xfId="2" applyFont="1" applyFill="1" applyBorder="1" applyAlignment="1">
      <alignment horizontal="left" vertical="center" shrinkToFit="1"/>
    </xf>
    <xf numFmtId="0" fontId="92" fillId="0" borderId="57" xfId="2" applyFont="1" applyFill="1" applyBorder="1" applyAlignment="1">
      <alignment horizontal="left" vertical="center" shrinkToFit="1"/>
    </xf>
    <xf numFmtId="0" fontId="92" fillId="0" borderId="5" xfId="2" applyFont="1" applyFill="1" applyBorder="1" applyAlignment="1">
      <alignment horizontal="left" vertical="center" shrinkToFit="1"/>
    </xf>
    <xf numFmtId="0" fontId="92" fillId="0" borderId="58" xfId="2" applyFont="1" applyFill="1" applyBorder="1" applyAlignment="1">
      <alignment horizontal="left" vertical="center" shrinkToFit="1"/>
    </xf>
    <xf numFmtId="0" fontId="98" fillId="0" borderId="52" xfId="2" applyFont="1" applyFill="1" applyBorder="1" applyAlignment="1">
      <alignment horizontal="center" vertical="top" shrinkToFit="1"/>
    </xf>
    <xf numFmtId="38" fontId="91" fillId="0" borderId="49" xfId="2" applyNumberFormat="1" applyFont="1" applyFill="1" applyBorder="1" applyAlignment="1" applyProtection="1">
      <alignment horizontal="right" vertical="center" shrinkToFit="1"/>
      <protection locked="0"/>
    </xf>
    <xf numFmtId="38" fontId="91" fillId="0" borderId="50" xfId="2" applyNumberFormat="1" applyFont="1" applyFill="1" applyBorder="1" applyAlignment="1" applyProtection="1">
      <alignment horizontal="right" vertical="center" shrinkToFit="1"/>
      <protection locked="0"/>
    </xf>
    <xf numFmtId="38" fontId="95" fillId="0" borderId="49" xfId="2" applyNumberFormat="1" applyFont="1" applyFill="1" applyBorder="1" applyAlignment="1" applyProtection="1">
      <alignment horizontal="left" vertical="center" wrapText="1" shrinkToFit="1"/>
      <protection locked="0"/>
    </xf>
    <xf numFmtId="181" fontId="108" fillId="0" borderId="49" xfId="2" applyNumberFormat="1" applyFont="1" applyFill="1" applyBorder="1" applyAlignment="1" applyProtection="1">
      <alignment horizontal="center" vertical="center" shrinkToFit="1"/>
      <protection locked="0"/>
    </xf>
    <xf numFmtId="0" fontId="94" fillId="0" borderId="48" xfId="2" applyFont="1" applyFill="1" applyBorder="1" applyAlignment="1" applyProtection="1">
      <alignment horizontal="center" vertical="center" shrinkToFit="1"/>
      <protection locked="0"/>
    </xf>
    <xf numFmtId="0" fontId="91" fillId="0" borderId="49" xfId="2" applyFont="1" applyFill="1" applyBorder="1" applyAlignment="1" applyProtection="1">
      <alignment horizontal="right" vertical="center" shrinkToFit="1"/>
      <protection locked="0"/>
    </xf>
    <xf numFmtId="0" fontId="91" fillId="0" borderId="50" xfId="2" applyFont="1" applyFill="1" applyBorder="1" applyAlignment="1" applyProtection="1">
      <alignment horizontal="right" vertical="center" shrinkToFit="1"/>
      <protection locked="0"/>
    </xf>
    <xf numFmtId="0" fontId="91" fillId="0" borderId="74" xfId="2" applyFont="1" applyFill="1" applyBorder="1" applyAlignment="1" applyProtection="1">
      <alignment horizontal="right" vertical="center" shrinkToFit="1"/>
      <protection locked="0"/>
    </xf>
    <xf numFmtId="0" fontId="91" fillId="0" borderId="61" xfId="2" applyFont="1" applyFill="1" applyBorder="1" applyAlignment="1" applyProtection="1">
      <alignment horizontal="right" vertical="center" shrinkToFit="1"/>
      <protection locked="0"/>
    </xf>
    <xf numFmtId="0" fontId="98" fillId="0" borderId="63" xfId="2" applyFont="1" applyFill="1" applyBorder="1" applyAlignment="1">
      <alignment horizontal="center" vertical="top" shrinkToFit="1"/>
    </xf>
    <xf numFmtId="0" fontId="99" fillId="0" borderId="88" xfId="2" applyFont="1" applyFill="1" applyBorder="1" applyAlignment="1" applyProtection="1">
      <alignment horizontal="center" vertical="center" shrinkToFit="1"/>
      <protection locked="0"/>
    </xf>
    <xf numFmtId="0" fontId="99" fillId="0" borderId="51" xfId="2" applyFont="1" applyFill="1" applyBorder="1" applyAlignment="1" applyProtection="1">
      <alignment horizontal="center" vertical="center" shrinkToFit="1"/>
      <protection locked="0"/>
    </xf>
    <xf numFmtId="0" fontId="99" fillId="0" borderId="89" xfId="2" applyFont="1" applyFill="1" applyBorder="1" applyAlignment="1" applyProtection="1">
      <alignment horizontal="center" vertical="center" shrinkToFit="1"/>
      <protection locked="0"/>
    </xf>
    <xf numFmtId="0" fontId="99" fillId="0" borderId="62" xfId="2" applyFont="1" applyFill="1" applyBorder="1" applyAlignment="1" applyProtection="1">
      <alignment horizontal="center" vertical="center" shrinkToFit="1"/>
      <protection locked="0"/>
    </xf>
    <xf numFmtId="0" fontId="92" fillId="0" borderId="42" xfId="2" applyFont="1" applyFill="1" applyBorder="1" applyAlignment="1" applyProtection="1">
      <alignment horizontal="center" vertical="center"/>
      <protection hidden="1"/>
    </xf>
    <xf numFmtId="0" fontId="92" fillId="0" borderId="49" xfId="2" applyFont="1" applyFill="1" applyBorder="1" applyAlignment="1" applyProtection="1">
      <alignment horizontal="center" vertical="center"/>
      <protection hidden="1"/>
    </xf>
    <xf numFmtId="0" fontId="91" fillId="0" borderId="49" xfId="2" applyFont="1" applyFill="1" applyBorder="1" applyAlignment="1" applyProtection="1">
      <alignment horizontal="center" vertical="center"/>
      <protection hidden="1"/>
    </xf>
    <xf numFmtId="0" fontId="91" fillId="0" borderId="74" xfId="2" applyFont="1" applyFill="1" applyBorder="1" applyAlignment="1" applyProtection="1">
      <alignment horizontal="center" vertical="center"/>
      <protection hidden="1"/>
    </xf>
    <xf numFmtId="0" fontId="91" fillId="0" borderId="42" xfId="2" applyFont="1" applyFill="1" applyBorder="1" applyAlignment="1" applyProtection="1">
      <alignment horizontal="center" vertical="center"/>
      <protection hidden="1"/>
    </xf>
    <xf numFmtId="0" fontId="91" fillId="0" borderId="47" xfId="2" applyFont="1" applyFill="1" applyBorder="1" applyAlignment="1" applyProtection="1">
      <alignment horizontal="center" vertical="center"/>
      <protection hidden="1"/>
    </xf>
    <xf numFmtId="0" fontId="91" fillId="0" borderId="54" xfId="2" applyFont="1" applyFill="1" applyBorder="1" applyAlignment="1" applyProtection="1">
      <alignment horizontal="center" vertical="center"/>
      <protection hidden="1"/>
    </xf>
    <xf numFmtId="38" fontId="91" fillId="0" borderId="49" xfId="2" applyNumberFormat="1" applyFont="1" applyFill="1" applyBorder="1" applyAlignment="1" applyProtection="1">
      <alignment horizontal="center" vertical="center"/>
      <protection hidden="1"/>
    </xf>
    <xf numFmtId="0" fontId="91" fillId="0" borderId="76" xfId="2" applyFont="1" applyFill="1" applyBorder="1" applyAlignment="1" applyProtection="1">
      <alignment horizontal="center" vertical="center"/>
      <protection hidden="1"/>
    </xf>
    <xf numFmtId="0" fontId="92" fillId="0" borderId="12" xfId="2" applyFont="1" applyFill="1" applyBorder="1" applyAlignment="1">
      <alignment horizontal="distributed" vertical="center" shrinkToFit="1"/>
    </xf>
    <xf numFmtId="0" fontId="92" fillId="0" borderId="13" xfId="2" applyFont="1" applyFill="1" applyBorder="1" applyAlignment="1">
      <alignment horizontal="distributed" vertical="center" shrinkToFit="1"/>
    </xf>
    <xf numFmtId="0" fontId="92" fillId="0" borderId="56" xfId="2" applyFont="1" applyFill="1" applyBorder="1" applyAlignment="1">
      <alignment horizontal="distributed" vertical="center" shrinkToFit="1"/>
    </xf>
    <xf numFmtId="0" fontId="92" fillId="0" borderId="30" xfId="2" applyFont="1" applyFill="1" applyBorder="1" applyAlignment="1">
      <alignment horizontal="distributed" vertical="center" shrinkToFit="1"/>
    </xf>
    <xf numFmtId="0" fontId="92" fillId="0" borderId="0" xfId="2" applyFont="1" applyFill="1" applyBorder="1" applyAlignment="1">
      <alignment horizontal="distributed" vertical="center" shrinkToFit="1"/>
    </xf>
    <xf numFmtId="0" fontId="92" fillId="0" borderId="31" xfId="2" applyFont="1" applyFill="1" applyBorder="1" applyAlignment="1">
      <alignment horizontal="distributed" vertical="center" shrinkToFit="1"/>
    </xf>
    <xf numFmtId="38" fontId="105" fillId="0" borderId="49" xfId="3" applyFont="1" applyFill="1" applyBorder="1" applyAlignment="1">
      <alignment horizontal="right" vertical="center" shrinkToFit="1"/>
    </xf>
    <xf numFmtId="38" fontId="105" fillId="0" borderId="54" xfId="3" applyFont="1" applyFill="1" applyBorder="1" applyAlignment="1">
      <alignment horizontal="right" vertical="center" shrinkToFit="1"/>
    </xf>
    <xf numFmtId="38" fontId="105" fillId="0" borderId="74" xfId="3" applyFont="1" applyFill="1" applyBorder="1" applyAlignment="1">
      <alignment horizontal="right" vertical="center" shrinkToFit="1"/>
    </xf>
    <xf numFmtId="38" fontId="105" fillId="0" borderId="76" xfId="3" applyFont="1" applyFill="1" applyBorder="1" applyAlignment="1">
      <alignment horizontal="right" vertical="center" shrinkToFit="1"/>
    </xf>
    <xf numFmtId="0" fontId="99" fillId="0" borderId="30" xfId="2" applyFont="1" applyFill="1" applyBorder="1" applyAlignment="1">
      <alignment horizontal="center" vertical="center" shrinkToFit="1"/>
    </xf>
    <xf numFmtId="0" fontId="99" fillId="0" borderId="0" xfId="2" applyFont="1" applyFill="1" applyBorder="1" applyAlignment="1">
      <alignment horizontal="center" vertical="center" shrinkToFit="1"/>
    </xf>
    <xf numFmtId="0" fontId="99" fillId="0" borderId="31" xfId="2" applyFont="1" applyFill="1" applyBorder="1" applyAlignment="1">
      <alignment horizontal="center" vertical="center" shrinkToFit="1"/>
    </xf>
    <xf numFmtId="0" fontId="99" fillId="0" borderId="67" xfId="2" applyFont="1" applyFill="1" applyBorder="1" applyAlignment="1">
      <alignment horizontal="center" vertical="center" shrinkToFit="1"/>
    </xf>
    <xf numFmtId="0" fontId="99" fillId="0" borderId="40" xfId="2" applyFont="1" applyFill="1" applyBorder="1" applyAlignment="1">
      <alignment horizontal="center" vertical="center" shrinkToFit="1"/>
    </xf>
    <xf numFmtId="0" fontId="99" fillId="0" borderId="77" xfId="2" applyFont="1" applyFill="1" applyBorder="1" applyAlignment="1">
      <alignment horizontal="center" vertical="center" shrinkToFit="1"/>
    </xf>
    <xf numFmtId="0" fontId="94" fillId="0" borderId="223" xfId="2" applyFont="1" applyFill="1" applyBorder="1" applyAlignment="1" applyProtection="1">
      <alignment horizontal="center" vertical="center" shrinkToFit="1"/>
      <protection locked="0"/>
    </xf>
    <xf numFmtId="0" fontId="94" fillId="0" borderId="224" xfId="2" applyFont="1" applyFill="1" applyBorder="1" applyAlignment="1" applyProtection="1">
      <alignment horizontal="center" vertical="center" shrinkToFit="1"/>
      <protection locked="0"/>
    </xf>
    <xf numFmtId="0" fontId="92" fillId="0" borderId="41" xfId="2" applyFont="1" applyFill="1" applyBorder="1" applyAlignment="1">
      <alignment horizontal="center" vertical="center" shrinkToFit="1"/>
    </xf>
    <xf numFmtId="0" fontId="92" fillId="0" borderId="48" xfId="2" applyFont="1" applyFill="1" applyBorder="1" applyAlignment="1">
      <alignment horizontal="center" vertical="center" shrinkToFit="1"/>
    </xf>
    <xf numFmtId="0" fontId="92" fillId="0" borderId="47" xfId="2" applyFont="1" applyFill="1" applyBorder="1" applyAlignment="1">
      <alignment horizontal="center" vertical="center" shrinkToFit="1"/>
    </xf>
    <xf numFmtId="0" fontId="92" fillId="0" borderId="54" xfId="2" applyFont="1" applyFill="1" applyBorder="1" applyAlignment="1">
      <alignment horizontal="center" vertical="center" shrinkToFit="1"/>
    </xf>
    <xf numFmtId="38" fontId="102" fillId="0" borderId="49" xfId="3" applyFont="1" applyFill="1" applyBorder="1" applyAlignment="1" applyProtection="1">
      <alignment horizontal="center" vertical="center" shrinkToFit="1"/>
      <protection locked="0"/>
    </xf>
    <xf numFmtId="38" fontId="102" fillId="0" borderId="74" xfId="3" applyFont="1" applyFill="1" applyBorder="1" applyAlignment="1" applyProtection="1">
      <alignment horizontal="center" vertical="center" shrinkToFit="1"/>
      <protection locked="0"/>
    </xf>
    <xf numFmtId="38" fontId="102" fillId="0" borderId="154" xfId="3" applyFont="1" applyFill="1" applyBorder="1" applyAlignment="1" applyProtection="1">
      <alignment horizontal="center" vertical="center" shrinkToFit="1"/>
      <protection locked="0"/>
    </xf>
    <xf numFmtId="38" fontId="102" fillId="0" borderId="65" xfId="3" applyFont="1" applyFill="1" applyBorder="1" applyAlignment="1" applyProtection="1">
      <alignment horizontal="center" vertical="center" shrinkToFit="1"/>
      <protection locked="0"/>
    </xf>
    <xf numFmtId="38" fontId="98" fillId="0" borderId="97" xfId="3" applyFont="1" applyFill="1" applyBorder="1" applyAlignment="1">
      <alignment horizontal="center" vertical="top" shrinkToFit="1"/>
    </xf>
    <xf numFmtId="38" fontId="98" fillId="0" borderId="113" xfId="3" applyFont="1" applyFill="1" applyBorder="1" applyAlignment="1">
      <alignment horizontal="center" vertical="top" shrinkToFit="1"/>
    </xf>
    <xf numFmtId="180" fontId="94" fillId="0" borderId="72" xfId="2" applyNumberFormat="1" applyFont="1" applyFill="1" applyBorder="1" applyAlignment="1" applyProtection="1">
      <alignment horizontal="center" vertical="center" shrinkToFit="1"/>
      <protection locked="0"/>
    </xf>
    <xf numFmtId="180" fontId="94" fillId="0" borderId="65" xfId="2" applyNumberFormat="1" applyFont="1" applyFill="1" applyBorder="1" applyAlignment="1" applyProtection="1">
      <alignment horizontal="center" vertical="center" shrinkToFit="1"/>
      <protection locked="0"/>
    </xf>
    <xf numFmtId="180" fontId="94" fillId="0" borderId="71" xfId="2" applyNumberFormat="1" applyFont="1" applyFill="1" applyBorder="1" applyAlignment="1" applyProtection="1">
      <alignment horizontal="center" vertical="center" shrinkToFit="1"/>
      <protection locked="0"/>
    </xf>
    <xf numFmtId="180" fontId="94" fillId="0" borderId="32" xfId="2" applyNumberFormat="1" applyFont="1" applyFill="1" applyBorder="1" applyAlignment="1" applyProtection="1">
      <alignment horizontal="center" vertical="center" shrinkToFit="1"/>
      <protection locked="0"/>
    </xf>
    <xf numFmtId="180" fontId="94" fillId="0" borderId="0" xfId="2" applyNumberFormat="1" applyFont="1" applyFill="1" applyBorder="1" applyAlignment="1" applyProtection="1">
      <alignment horizontal="center" vertical="center" shrinkToFit="1"/>
      <protection locked="0"/>
    </xf>
    <xf numFmtId="180" fontId="94" fillId="0" borderId="31" xfId="2" applyNumberFormat="1" applyFont="1" applyFill="1" applyBorder="1" applyAlignment="1" applyProtection="1">
      <alignment horizontal="center" vertical="center" shrinkToFit="1"/>
      <protection locked="0"/>
    </xf>
    <xf numFmtId="180" fontId="94" fillId="0" borderId="57" xfId="2" applyNumberFormat="1" applyFont="1" applyFill="1" applyBorder="1" applyAlignment="1" applyProtection="1">
      <alignment horizontal="center" vertical="center" shrinkToFit="1"/>
      <protection locked="0"/>
    </xf>
    <xf numFmtId="180" fontId="94" fillId="0" borderId="5" xfId="2" applyNumberFormat="1" applyFont="1" applyFill="1" applyBorder="1" applyAlignment="1" applyProtection="1">
      <alignment horizontal="center" vertical="center" shrinkToFit="1"/>
      <protection locked="0"/>
    </xf>
    <xf numFmtId="180" fontId="94" fillId="0" borderId="58" xfId="2" applyNumberFormat="1" applyFont="1" applyFill="1" applyBorder="1" applyAlignment="1" applyProtection="1">
      <alignment horizontal="center" vertical="center" shrinkToFit="1"/>
      <protection locked="0"/>
    </xf>
    <xf numFmtId="180" fontId="94" fillId="0" borderId="55" xfId="2" applyNumberFormat="1" applyFont="1" applyFill="1" applyBorder="1" applyAlignment="1" applyProtection="1">
      <alignment horizontal="center" vertical="center" shrinkToFit="1"/>
      <protection locked="0"/>
    </xf>
    <xf numFmtId="180" fontId="94" fillId="0" borderId="13" xfId="2" applyNumberFormat="1" applyFont="1" applyFill="1" applyBorder="1" applyAlignment="1" applyProtection="1">
      <alignment horizontal="center" vertical="center" shrinkToFit="1"/>
      <protection locked="0"/>
    </xf>
    <xf numFmtId="180" fontId="94" fillId="0" borderId="56" xfId="2" applyNumberFormat="1" applyFont="1" applyFill="1" applyBorder="1" applyAlignment="1" applyProtection="1">
      <alignment horizontal="center" vertical="center" shrinkToFit="1"/>
      <protection locked="0"/>
    </xf>
    <xf numFmtId="180" fontId="94" fillId="0" borderId="78" xfId="2" applyNumberFormat="1" applyFont="1" applyFill="1" applyBorder="1" applyAlignment="1" applyProtection="1">
      <alignment horizontal="center" vertical="center" shrinkToFit="1"/>
      <protection locked="0"/>
    </xf>
    <xf numFmtId="180" fontId="94" fillId="0" borderId="40" xfId="2" applyNumberFormat="1" applyFont="1" applyFill="1" applyBorder="1" applyAlignment="1" applyProtection="1">
      <alignment horizontal="center" vertical="center" shrinkToFit="1"/>
      <protection locked="0"/>
    </xf>
    <xf numFmtId="180" fontId="94" fillId="0" borderId="77" xfId="2" applyNumberFormat="1" applyFont="1" applyFill="1" applyBorder="1" applyAlignment="1" applyProtection="1">
      <alignment horizontal="center" vertical="center" shrinkToFit="1"/>
      <protection locked="0"/>
    </xf>
    <xf numFmtId="38" fontId="102" fillId="0" borderId="191" xfId="3" applyFont="1" applyFill="1" applyBorder="1" applyAlignment="1" applyProtection="1">
      <alignment horizontal="center" vertical="center" shrinkToFit="1"/>
      <protection locked="0"/>
    </xf>
    <xf numFmtId="38" fontId="102" fillId="0" borderId="195" xfId="3" applyFont="1" applyFill="1" applyBorder="1" applyAlignment="1" applyProtection="1">
      <alignment horizontal="center" vertical="center" shrinkToFit="1"/>
      <protection locked="0"/>
    </xf>
    <xf numFmtId="38" fontId="102" fillId="0" borderId="192" xfId="3" applyFont="1" applyFill="1" applyBorder="1" applyAlignment="1" applyProtection="1">
      <alignment horizontal="center" vertical="center" shrinkToFit="1"/>
      <protection locked="0"/>
    </xf>
    <xf numFmtId="38" fontId="102" fillId="0" borderId="193" xfId="3" applyFont="1" applyFill="1" applyBorder="1" applyAlignment="1" applyProtection="1">
      <alignment horizontal="center" vertical="center" shrinkToFit="1"/>
      <protection locked="0"/>
    </xf>
    <xf numFmtId="38" fontId="102" fillId="0" borderId="196" xfId="3" applyFont="1" applyFill="1" applyBorder="1" applyAlignment="1" applyProtection="1">
      <alignment horizontal="center" vertical="center" shrinkToFit="1"/>
      <protection locked="0"/>
    </xf>
    <xf numFmtId="38" fontId="92" fillId="0" borderId="71" xfId="3" applyFont="1" applyFill="1" applyBorder="1" applyAlignment="1">
      <alignment horizontal="center" vertical="center" shrinkToFit="1"/>
    </xf>
    <xf numFmtId="38" fontId="92" fillId="0" borderId="72" xfId="3" applyFont="1" applyFill="1" applyBorder="1" applyAlignment="1">
      <alignment horizontal="center" vertical="center" shrinkToFit="1"/>
    </xf>
    <xf numFmtId="38" fontId="92" fillId="0" borderId="31" xfId="3" applyFont="1" applyFill="1" applyBorder="1" applyAlignment="1">
      <alignment horizontal="center" vertical="center" shrinkToFit="1"/>
    </xf>
    <xf numFmtId="38" fontId="92" fillId="0" borderId="32" xfId="3" applyFont="1" applyFill="1" applyBorder="1" applyAlignment="1">
      <alignment horizontal="center" vertical="center" shrinkToFit="1"/>
    </xf>
    <xf numFmtId="38" fontId="92" fillId="0" borderId="77" xfId="3" applyFont="1" applyFill="1" applyBorder="1" applyAlignment="1">
      <alignment horizontal="center" vertical="center" shrinkToFit="1"/>
    </xf>
    <xf numFmtId="38" fontId="92" fillId="0" borderId="78" xfId="3" applyFont="1" applyFill="1" applyBorder="1" applyAlignment="1">
      <alignment horizontal="center" vertical="center" shrinkToFit="1"/>
    </xf>
    <xf numFmtId="38" fontId="103" fillId="0" borderId="49" xfId="3" applyFont="1" applyFill="1" applyBorder="1" applyAlignment="1" applyProtection="1">
      <alignment horizontal="center" vertical="center" shrinkToFit="1"/>
      <protection locked="0"/>
    </xf>
    <xf numFmtId="0" fontId="96" fillId="0" borderId="49" xfId="3" applyNumberFormat="1" applyFont="1" applyFill="1" applyBorder="1" applyAlignment="1" applyProtection="1">
      <alignment horizontal="center" vertical="center" shrinkToFit="1"/>
      <protection locked="0"/>
    </xf>
    <xf numFmtId="38" fontId="98" fillId="0" borderId="55" xfId="3" applyFont="1" applyFill="1" applyBorder="1" applyAlignment="1">
      <alignment horizontal="center" vertical="center" shrinkToFit="1"/>
    </xf>
    <xf numFmtId="38" fontId="98" fillId="0" borderId="32" xfId="3" applyFont="1" applyFill="1" applyBorder="1" applyAlignment="1">
      <alignment horizontal="center" vertical="center" shrinkToFit="1"/>
    </xf>
    <xf numFmtId="38" fontId="98" fillId="0" borderId="57" xfId="3" applyFont="1" applyFill="1" applyBorder="1" applyAlignment="1">
      <alignment horizontal="center" vertical="center" shrinkToFit="1"/>
    </xf>
    <xf numFmtId="38" fontId="108" fillId="0" borderId="13" xfId="3" applyFont="1" applyFill="1" applyBorder="1" applyAlignment="1" applyProtection="1">
      <alignment horizontal="center" vertical="center" shrinkToFit="1"/>
      <protection locked="0"/>
    </xf>
    <xf numFmtId="38" fontId="108" fillId="0" borderId="0" xfId="3" applyFont="1" applyFill="1" applyBorder="1" applyAlignment="1" applyProtection="1">
      <alignment horizontal="center" vertical="center" shrinkToFit="1"/>
      <protection locked="0"/>
    </xf>
    <xf numFmtId="38" fontId="108" fillId="0" borderId="40" xfId="3" applyFont="1" applyFill="1" applyBorder="1" applyAlignment="1" applyProtection="1">
      <alignment horizontal="center" vertical="center" shrinkToFit="1"/>
      <protection locked="0"/>
    </xf>
    <xf numFmtId="38" fontId="98" fillId="0" borderId="13" xfId="3" applyFont="1" applyFill="1" applyBorder="1" applyAlignment="1">
      <alignment horizontal="center" vertical="center" shrinkToFit="1"/>
    </xf>
    <xf numFmtId="38" fontId="98" fillId="0" borderId="0" xfId="3" applyFont="1" applyFill="1" applyBorder="1" applyAlignment="1">
      <alignment horizontal="center" vertical="center" shrinkToFit="1"/>
    </xf>
    <xf numFmtId="38" fontId="98" fillId="0" borderId="5" xfId="3" applyFont="1" applyFill="1" applyBorder="1" applyAlignment="1">
      <alignment horizontal="center" vertical="center" shrinkToFit="1"/>
    </xf>
    <xf numFmtId="38" fontId="102" fillId="0" borderId="55" xfId="3" applyFont="1" applyFill="1" applyBorder="1" applyAlignment="1" applyProtection="1">
      <alignment horizontal="center" vertical="center" shrinkToFit="1"/>
      <protection locked="0"/>
    </xf>
    <xf numFmtId="38" fontId="102" fillId="0" borderId="32" xfId="3" applyFont="1" applyFill="1" applyBorder="1" applyAlignment="1" applyProtection="1">
      <alignment horizontal="center" vertical="center" shrinkToFit="1"/>
      <protection locked="0"/>
    </xf>
    <xf numFmtId="38" fontId="102" fillId="0" borderId="57" xfId="3" applyFont="1" applyFill="1" applyBorder="1" applyAlignment="1" applyProtection="1">
      <alignment horizontal="center" vertical="center" shrinkToFit="1"/>
      <protection locked="0"/>
    </xf>
    <xf numFmtId="38" fontId="98" fillId="0" borderId="56" xfId="3" applyFont="1" applyFill="1" applyBorder="1" applyAlignment="1">
      <alignment horizontal="center" vertical="top" shrinkToFit="1"/>
    </xf>
    <xf numFmtId="38" fontId="98" fillId="0" borderId="31" xfId="3" applyFont="1" applyFill="1" applyBorder="1" applyAlignment="1">
      <alignment horizontal="center" vertical="top" shrinkToFit="1"/>
    </xf>
    <xf numFmtId="38" fontId="98" fillId="0" borderId="58" xfId="3" applyFont="1" applyFill="1" applyBorder="1" applyAlignment="1">
      <alignment horizontal="center" vertical="top" shrinkToFit="1"/>
    </xf>
    <xf numFmtId="38" fontId="96" fillId="0" borderId="13" xfId="3" applyFont="1" applyFill="1" applyBorder="1" applyAlignment="1" applyProtection="1">
      <alignment horizontal="center" vertical="center" shrinkToFit="1"/>
      <protection locked="0"/>
    </xf>
    <xf numFmtId="38" fontId="96" fillId="0" borderId="0" xfId="3" applyFont="1" applyFill="1" applyBorder="1" applyAlignment="1" applyProtection="1">
      <alignment horizontal="center" vertical="center" shrinkToFit="1"/>
      <protection locked="0"/>
    </xf>
    <xf numFmtId="38" fontId="96" fillId="0" borderId="5" xfId="3" applyFont="1" applyFill="1" applyBorder="1" applyAlignment="1" applyProtection="1">
      <alignment horizontal="center" vertical="center" shrinkToFit="1"/>
      <protection locked="0"/>
    </xf>
    <xf numFmtId="38" fontId="96" fillId="0" borderId="53" xfId="3" applyFont="1" applyFill="1" applyBorder="1" applyAlignment="1" applyProtection="1">
      <alignment horizontal="center" vertical="center" shrinkToFit="1"/>
      <protection locked="0"/>
    </xf>
    <xf numFmtId="38" fontId="96" fillId="0" borderId="49" xfId="3" applyFont="1" applyFill="1" applyBorder="1" applyAlignment="1" applyProtection="1">
      <alignment horizontal="center" vertical="center" shrinkToFit="1"/>
      <protection locked="0"/>
    </xf>
    <xf numFmtId="38" fontId="96" fillId="0" borderId="50" xfId="3" applyFont="1" applyFill="1" applyBorder="1" applyAlignment="1" applyProtection="1">
      <alignment horizontal="center" vertical="center" shrinkToFit="1"/>
      <protection locked="0"/>
    </xf>
    <xf numFmtId="38" fontId="96" fillId="0" borderId="75" xfId="3" applyFont="1" applyFill="1" applyBorder="1" applyAlignment="1" applyProtection="1">
      <alignment horizontal="center" vertical="center" shrinkToFit="1"/>
      <protection locked="0"/>
    </xf>
    <xf numFmtId="38" fontId="96" fillId="0" borderId="74" xfId="3" applyFont="1" applyFill="1" applyBorder="1" applyAlignment="1" applyProtection="1">
      <alignment horizontal="center" vertical="center" shrinkToFit="1"/>
      <protection locked="0"/>
    </xf>
    <xf numFmtId="38" fontId="96" fillId="0" borderId="61" xfId="3" applyFont="1" applyFill="1" applyBorder="1" applyAlignment="1" applyProtection="1">
      <alignment horizontal="center" vertical="center" shrinkToFit="1"/>
      <protection locked="0"/>
    </xf>
    <xf numFmtId="38" fontId="98" fillId="0" borderId="13" xfId="3" applyFont="1" applyFill="1" applyBorder="1" applyAlignment="1">
      <alignment horizontal="center" vertical="top" shrinkToFit="1"/>
    </xf>
    <xf numFmtId="38" fontId="98" fillId="0" borderId="0" xfId="3" applyFont="1" applyFill="1" applyBorder="1" applyAlignment="1">
      <alignment horizontal="center" vertical="top" shrinkToFit="1"/>
    </xf>
    <xf numFmtId="38" fontId="98" fillId="0" borderId="5" xfId="3" applyFont="1" applyFill="1" applyBorder="1" applyAlignment="1">
      <alignment horizontal="center" vertical="top" shrinkToFit="1"/>
    </xf>
    <xf numFmtId="38" fontId="92" fillId="0" borderId="58" xfId="3" applyFont="1" applyFill="1" applyBorder="1" applyAlignment="1">
      <alignment horizontal="center" vertical="center" shrinkToFit="1"/>
    </xf>
    <xf numFmtId="38" fontId="92" fillId="0" borderId="57" xfId="3" applyFont="1" applyFill="1" applyBorder="1" applyAlignment="1">
      <alignment horizontal="center" vertical="center" shrinkToFit="1"/>
    </xf>
    <xf numFmtId="38" fontId="94" fillId="0" borderId="55" xfId="3" applyFont="1" applyFill="1" applyBorder="1" applyAlignment="1" applyProtection="1">
      <alignment horizontal="center" vertical="center" shrinkToFit="1"/>
      <protection locked="0"/>
    </xf>
    <xf numFmtId="38" fontId="94" fillId="0" borderId="13" xfId="3" applyFont="1" applyFill="1" applyBorder="1" applyAlignment="1" applyProtection="1">
      <alignment horizontal="center" vertical="center" shrinkToFit="1"/>
      <protection locked="0"/>
    </xf>
    <xf numFmtId="38" fontId="94" fillId="0" borderId="56" xfId="3" applyFont="1" applyFill="1" applyBorder="1" applyAlignment="1" applyProtection="1">
      <alignment horizontal="center" vertical="center" shrinkToFit="1"/>
      <protection locked="0"/>
    </xf>
    <xf numFmtId="38" fontId="94" fillId="0" borderId="32" xfId="3" applyFont="1" applyFill="1" applyBorder="1" applyAlignment="1" applyProtection="1">
      <alignment horizontal="center" vertical="center" shrinkToFit="1"/>
      <protection locked="0"/>
    </xf>
    <xf numFmtId="38" fontId="94" fillId="0" borderId="0" xfId="3" applyFont="1" applyFill="1" applyBorder="1" applyAlignment="1" applyProtection="1">
      <alignment horizontal="center" vertical="center" shrinkToFit="1"/>
      <protection locked="0"/>
    </xf>
    <xf numFmtId="38" fontId="94" fillId="0" borderId="31" xfId="3" applyFont="1" applyFill="1" applyBorder="1" applyAlignment="1" applyProtection="1">
      <alignment horizontal="center" vertical="center" shrinkToFit="1"/>
      <protection locked="0"/>
    </xf>
    <xf numFmtId="38" fontId="94" fillId="0" borderId="78" xfId="3" applyFont="1" applyFill="1" applyBorder="1" applyAlignment="1" applyProtection="1">
      <alignment horizontal="center" vertical="center" shrinkToFit="1"/>
      <protection locked="0"/>
    </xf>
    <xf numFmtId="38" fontId="94" fillId="0" borderId="40" xfId="3" applyFont="1" applyFill="1" applyBorder="1" applyAlignment="1" applyProtection="1">
      <alignment horizontal="center" vertical="center" shrinkToFit="1"/>
      <protection locked="0"/>
    </xf>
    <xf numFmtId="38" fontId="94" fillId="0" borderId="77" xfId="3" applyFont="1" applyFill="1" applyBorder="1" applyAlignment="1" applyProtection="1">
      <alignment horizontal="center" vertical="center" shrinkToFit="1"/>
      <protection locked="0"/>
    </xf>
    <xf numFmtId="38" fontId="103" fillId="0" borderId="74" xfId="3" applyFont="1" applyFill="1" applyBorder="1" applyAlignment="1" applyProtection="1">
      <alignment horizontal="center" vertical="center" shrinkToFit="1"/>
      <protection locked="0"/>
    </xf>
    <xf numFmtId="0" fontId="96" fillId="0" borderId="74" xfId="3" applyNumberFormat="1" applyFont="1" applyFill="1" applyBorder="1" applyAlignment="1" applyProtection="1">
      <alignment horizontal="center" vertical="center" shrinkToFit="1"/>
      <protection locked="0"/>
    </xf>
    <xf numFmtId="38" fontId="98" fillId="0" borderId="199" xfId="3" applyFont="1" applyFill="1" applyBorder="1" applyAlignment="1">
      <alignment horizontal="center" vertical="top" shrinkToFit="1"/>
    </xf>
    <xf numFmtId="0" fontId="94" fillId="0" borderId="73" xfId="2" applyFont="1" applyFill="1" applyBorder="1" applyAlignment="1" applyProtection="1">
      <alignment horizontal="center" vertical="center" shrinkToFit="1"/>
      <protection locked="0"/>
    </xf>
    <xf numFmtId="38" fontId="98" fillId="0" borderId="78" xfId="3" applyFont="1" applyFill="1" applyBorder="1" applyAlignment="1">
      <alignment horizontal="center" vertical="center" shrinkToFit="1"/>
    </xf>
    <xf numFmtId="38" fontId="98" fillId="0" borderId="40" xfId="3" applyFont="1" applyFill="1" applyBorder="1" applyAlignment="1">
      <alignment horizontal="center" vertical="center" shrinkToFit="1"/>
    </xf>
    <xf numFmtId="38" fontId="102" fillId="0" borderId="200" xfId="3" applyFont="1" applyFill="1" applyBorder="1" applyAlignment="1" applyProtection="1">
      <alignment horizontal="center" vertical="center" shrinkToFit="1"/>
      <protection locked="0"/>
    </xf>
    <xf numFmtId="38" fontId="102" fillId="0" borderId="201" xfId="3" applyFont="1" applyFill="1" applyBorder="1" applyAlignment="1" applyProtection="1">
      <alignment horizontal="center" vertical="center" shrinkToFit="1"/>
      <protection locked="0"/>
    </xf>
    <xf numFmtId="0" fontId="92" fillId="0" borderId="91" xfId="2" applyFont="1" applyFill="1" applyBorder="1" applyAlignment="1">
      <alignment horizontal="center" vertical="center" shrinkToFit="1"/>
    </xf>
    <xf numFmtId="0" fontId="92" fillId="0" borderId="57" xfId="2" applyFont="1" applyFill="1" applyBorder="1" applyAlignment="1">
      <alignment horizontal="center" vertical="center" shrinkToFit="1"/>
    </xf>
    <xf numFmtId="0" fontId="92" fillId="0" borderId="50" xfId="2" applyFont="1" applyFill="1" applyBorder="1" applyAlignment="1">
      <alignment horizontal="center" vertical="center" shrinkToFit="1"/>
    </xf>
    <xf numFmtId="0" fontId="92" fillId="0" borderId="58" xfId="2" applyFont="1" applyFill="1" applyBorder="1" applyAlignment="1">
      <alignment horizontal="center" vertical="center" shrinkToFit="1"/>
    </xf>
    <xf numFmtId="0" fontId="92" fillId="0" borderId="53" xfId="2" applyFont="1" applyFill="1" applyBorder="1" applyAlignment="1">
      <alignment horizontal="center" vertical="center" shrinkToFit="1"/>
    </xf>
    <xf numFmtId="0" fontId="99" fillId="0" borderId="0" xfId="2" applyFont="1" applyFill="1" applyBorder="1" applyAlignment="1" applyProtection="1">
      <alignment horizontal="center" vertical="center" textRotation="255" shrinkToFit="1"/>
      <protection hidden="1"/>
    </xf>
    <xf numFmtId="0" fontId="99" fillId="0" borderId="14" xfId="2" applyFont="1" applyFill="1" applyBorder="1" applyAlignment="1" applyProtection="1">
      <alignment horizontal="center" vertical="center" textRotation="255" shrinkToFit="1"/>
      <protection hidden="1"/>
    </xf>
    <xf numFmtId="0" fontId="99" fillId="0" borderId="40" xfId="2" applyFont="1" applyFill="1" applyBorder="1" applyAlignment="1" applyProtection="1">
      <alignment horizontal="center" vertical="center" textRotation="255" shrinkToFit="1"/>
      <protection hidden="1"/>
    </xf>
    <xf numFmtId="0" fontId="99" fillId="0" borderId="68" xfId="2" applyFont="1" applyFill="1" applyBorder="1" applyAlignment="1" applyProtection="1">
      <alignment horizontal="center" vertical="center" textRotation="255" shrinkToFit="1"/>
      <protection hidden="1"/>
    </xf>
    <xf numFmtId="38" fontId="109" fillId="0" borderId="56" xfId="3" applyFont="1" applyFill="1" applyBorder="1" applyAlignment="1">
      <alignment horizontal="center" vertical="top" shrinkToFit="1"/>
    </xf>
    <xf numFmtId="38" fontId="109" fillId="0" borderId="31" xfId="3" applyFont="1" applyFill="1" applyBorder="1" applyAlignment="1">
      <alignment horizontal="center" vertical="top" shrinkToFit="1"/>
    </xf>
    <xf numFmtId="38" fontId="109" fillId="0" borderId="58" xfId="3" applyFont="1" applyFill="1" applyBorder="1" applyAlignment="1">
      <alignment horizontal="center" vertical="top" shrinkToFit="1"/>
    </xf>
    <xf numFmtId="38" fontId="94" fillId="0" borderId="49" xfId="3" applyFont="1" applyFill="1" applyBorder="1" applyAlignment="1" applyProtection="1">
      <alignment horizontal="center" vertical="center" shrinkToFit="1"/>
      <protection locked="0"/>
    </xf>
    <xf numFmtId="0" fontId="99" fillId="0" borderId="0" xfId="2" applyFont="1" applyFill="1" applyAlignment="1" applyProtection="1">
      <alignment horizontal="center" vertical="center" textRotation="255" shrinkToFit="1"/>
      <protection hidden="1"/>
    </xf>
    <xf numFmtId="38" fontId="94" fillId="0" borderId="72" xfId="3" applyFont="1" applyFill="1" applyBorder="1" applyAlignment="1" applyProtection="1">
      <alignment horizontal="center" vertical="center" shrinkToFit="1"/>
      <protection locked="0"/>
    </xf>
    <xf numFmtId="38" fontId="94" fillId="0" borderId="65" xfId="3" applyFont="1" applyFill="1" applyBorder="1" applyAlignment="1" applyProtection="1">
      <alignment horizontal="center" vertical="center" shrinkToFit="1"/>
      <protection locked="0"/>
    </xf>
    <xf numFmtId="38" fontId="94" fillId="0" borderId="71" xfId="3" applyFont="1" applyFill="1" applyBorder="1" applyAlignment="1" applyProtection="1">
      <alignment horizontal="center" vertical="center" shrinkToFit="1"/>
      <protection locked="0"/>
    </xf>
    <xf numFmtId="38" fontId="94" fillId="0" borderId="57" xfId="3" applyFont="1" applyFill="1" applyBorder="1" applyAlignment="1" applyProtection="1">
      <alignment horizontal="center" vertical="center" shrinkToFit="1"/>
      <protection locked="0"/>
    </xf>
    <xf numFmtId="38" fontId="94" fillId="0" borderId="5" xfId="3" applyFont="1" applyFill="1" applyBorder="1" applyAlignment="1" applyProtection="1">
      <alignment horizontal="center" vertical="center" shrinkToFit="1"/>
      <protection locked="0"/>
    </xf>
    <xf numFmtId="38" fontId="94" fillId="0" borderId="58" xfId="3" applyFont="1" applyFill="1" applyBorder="1" applyAlignment="1" applyProtection="1">
      <alignment horizontal="center" vertical="center" shrinkToFit="1"/>
      <protection locked="0"/>
    </xf>
    <xf numFmtId="0" fontId="92" fillId="0" borderId="60" xfId="2" applyFont="1" applyFill="1" applyBorder="1" applyAlignment="1">
      <alignment horizontal="center" vertical="center" shrinkToFit="1"/>
    </xf>
    <xf numFmtId="0" fontId="92" fillId="0" borderId="43" xfId="2" applyFont="1" applyFill="1" applyBorder="1" applyAlignment="1">
      <alignment horizontal="center" vertical="center" shrinkToFit="1"/>
    </xf>
    <xf numFmtId="0" fontId="92" fillId="0" borderId="55" xfId="2" applyFont="1" applyFill="1" applyBorder="1" applyAlignment="1">
      <alignment horizontal="center" vertical="center" shrinkToFit="1"/>
    </xf>
    <xf numFmtId="0" fontId="92" fillId="0" borderId="46" xfId="2" applyFont="1" applyFill="1" applyBorder="1" applyAlignment="1">
      <alignment horizontal="center" vertical="center" shrinkToFit="1"/>
    </xf>
    <xf numFmtId="0" fontId="92" fillId="0" borderId="56" xfId="2" applyFont="1" applyFill="1" applyBorder="1" applyAlignment="1">
      <alignment horizontal="center" vertical="center" shrinkToFit="1"/>
    </xf>
    <xf numFmtId="0" fontId="99" fillId="0" borderId="189" xfId="2" applyFont="1" applyFill="1" applyBorder="1" applyAlignment="1">
      <alignment horizontal="center" vertical="center" shrinkToFit="1"/>
    </xf>
    <xf numFmtId="0" fontId="99" fillId="0" borderId="190" xfId="2" applyFont="1" applyFill="1" applyBorder="1" applyAlignment="1">
      <alignment horizontal="center" vertical="center" shrinkToFit="1"/>
    </xf>
    <xf numFmtId="0" fontId="99" fillId="0" borderId="194" xfId="2" applyFont="1" applyFill="1" applyBorder="1" applyAlignment="1">
      <alignment horizontal="center" vertical="center" shrinkToFit="1"/>
    </xf>
    <xf numFmtId="0" fontId="99" fillId="0" borderId="191" xfId="2" applyFont="1" applyFill="1" applyBorder="1" applyAlignment="1">
      <alignment horizontal="center" vertical="center" shrinkToFit="1"/>
    </xf>
    <xf numFmtId="0" fontId="99" fillId="0" borderId="49" xfId="2" applyFont="1" applyFill="1" applyBorder="1" applyAlignment="1">
      <alignment horizontal="center" vertical="center" shrinkToFit="1"/>
    </xf>
    <xf numFmtId="0" fontId="99" fillId="0" borderId="195" xfId="2" applyFont="1" applyFill="1" applyBorder="1" applyAlignment="1">
      <alignment horizontal="center" vertical="center" shrinkToFit="1"/>
    </xf>
    <xf numFmtId="0" fontId="92" fillId="0" borderId="154" xfId="2" applyFont="1" applyFill="1" applyBorder="1" applyAlignment="1">
      <alignment horizontal="center" vertical="center" shrinkToFit="1"/>
    </xf>
    <xf numFmtId="0" fontId="92" fillId="0" borderId="65" xfId="2" applyFont="1" applyFill="1" applyBorder="1" applyAlignment="1">
      <alignment horizontal="center" vertical="center" shrinkToFit="1"/>
    </xf>
    <xf numFmtId="0" fontId="92" fillId="0" borderId="66" xfId="2" applyFont="1" applyFill="1" applyBorder="1" applyAlignment="1">
      <alignment horizontal="center" vertical="center" shrinkToFit="1"/>
    </xf>
    <xf numFmtId="0" fontId="92" fillId="0" borderId="96" xfId="2" applyFont="1" applyFill="1" applyBorder="1" applyAlignment="1">
      <alignment horizontal="center" vertical="center" shrinkToFit="1"/>
    </xf>
    <xf numFmtId="0" fontId="92" fillId="0" borderId="0" xfId="2" applyFont="1" applyFill="1" applyBorder="1" applyAlignment="1">
      <alignment horizontal="center" vertical="center" shrinkToFit="1"/>
    </xf>
    <xf numFmtId="0" fontId="92" fillId="0" borderId="14" xfId="2" applyFont="1" applyFill="1" applyBorder="1" applyAlignment="1">
      <alignment horizontal="center" vertical="center" shrinkToFit="1"/>
    </xf>
    <xf numFmtId="0" fontId="92" fillId="0" borderId="197" xfId="2" applyFont="1" applyFill="1" applyBorder="1" applyAlignment="1">
      <alignment horizontal="center" vertical="center" shrinkToFit="1"/>
    </xf>
    <xf numFmtId="0" fontId="92" fillId="0" borderId="5" xfId="2" applyFont="1" applyFill="1" applyBorder="1" applyAlignment="1">
      <alignment horizontal="center" vertical="center" shrinkToFit="1"/>
    </xf>
    <xf numFmtId="0" fontId="92" fillId="0" borderId="6" xfId="2" applyFont="1" applyFill="1" applyBorder="1" applyAlignment="1">
      <alignment horizontal="center" vertical="center" shrinkToFit="1"/>
    </xf>
    <xf numFmtId="0" fontId="92" fillId="0" borderId="73" xfId="2" applyFont="1" applyFill="1" applyBorder="1" applyAlignment="1">
      <alignment horizontal="center" vertical="center" shrinkToFit="1"/>
    </xf>
    <xf numFmtId="0" fontId="92" fillId="0" borderId="74" xfId="2" applyFont="1" applyFill="1" applyBorder="1" applyAlignment="1">
      <alignment horizontal="center" vertical="center" shrinkToFit="1"/>
    </xf>
    <xf numFmtId="0" fontId="102" fillId="0" borderId="49" xfId="2" applyFont="1" applyFill="1" applyBorder="1" applyAlignment="1" applyProtection="1">
      <alignment horizontal="center" vertical="center" shrinkToFit="1"/>
      <protection locked="0"/>
    </xf>
    <xf numFmtId="0" fontId="102" fillId="0" borderId="74" xfId="2" applyFont="1" applyFill="1" applyBorder="1" applyAlignment="1" applyProtection="1">
      <alignment horizontal="center" vertical="center" shrinkToFit="1"/>
      <protection locked="0"/>
    </xf>
    <xf numFmtId="0" fontId="102" fillId="0" borderId="50" xfId="2" applyFont="1" applyFill="1" applyBorder="1" applyAlignment="1" applyProtection="1">
      <alignment horizontal="center" vertical="center" shrinkToFit="1"/>
      <protection locked="0"/>
    </xf>
    <xf numFmtId="0" fontId="102" fillId="0" borderId="61" xfId="2" applyFont="1" applyFill="1" applyBorder="1" applyAlignment="1" applyProtection="1">
      <alignment horizontal="center" vertical="center" shrinkToFit="1"/>
      <protection locked="0"/>
    </xf>
    <xf numFmtId="181" fontId="102" fillId="0" borderId="49" xfId="2" applyNumberFormat="1" applyFont="1" applyFill="1" applyBorder="1" applyAlignment="1" applyProtection="1">
      <alignment horizontal="center" vertical="center" shrinkToFit="1"/>
      <protection locked="0"/>
    </xf>
    <xf numFmtId="181" fontId="102" fillId="0" borderId="60" xfId="2" applyNumberFormat="1" applyFont="1" applyFill="1" applyBorder="1" applyAlignment="1" applyProtection="1">
      <alignment horizontal="center" vertical="center" shrinkToFit="1"/>
      <protection locked="0"/>
    </xf>
    <xf numFmtId="0" fontId="94" fillId="0" borderId="51" xfId="2" applyFont="1" applyFill="1" applyBorder="1" applyAlignment="1" applyProtection="1">
      <alignment horizontal="center" vertical="center" shrinkToFit="1"/>
      <protection locked="0"/>
    </xf>
    <xf numFmtId="0" fontId="94" fillId="0" borderId="62" xfId="2" applyFont="1" applyFill="1" applyBorder="1" applyAlignment="1" applyProtection="1">
      <alignment horizontal="center" vertical="center" shrinkToFit="1"/>
      <protection locked="0"/>
    </xf>
    <xf numFmtId="0" fontId="99" fillId="0" borderId="53" xfId="2" applyFont="1" applyFill="1" applyBorder="1" applyAlignment="1" applyProtection="1">
      <alignment horizontal="center" vertical="center" shrinkToFit="1"/>
      <protection locked="0"/>
    </xf>
    <xf numFmtId="0" fontId="99" fillId="0" borderId="75" xfId="2" applyFont="1" applyFill="1" applyBorder="1" applyAlignment="1" applyProtection="1">
      <alignment horizontal="center" vertical="center" shrinkToFit="1"/>
      <protection locked="0"/>
    </xf>
    <xf numFmtId="0" fontId="95" fillId="0" borderId="189" xfId="2" applyFont="1" applyFill="1" applyBorder="1" applyAlignment="1">
      <alignment horizontal="center" vertical="center" shrinkToFit="1"/>
    </xf>
    <xf numFmtId="0" fontId="95" fillId="0" borderId="190" xfId="2" applyFont="1" applyFill="1" applyBorder="1" applyAlignment="1">
      <alignment horizontal="center" vertical="center" shrinkToFit="1"/>
    </xf>
    <xf numFmtId="0" fontId="95" fillId="0" borderId="191" xfId="2" applyFont="1" applyFill="1" applyBorder="1" applyAlignment="1">
      <alignment horizontal="center" vertical="center" shrinkToFit="1"/>
    </xf>
    <xf numFmtId="0" fontId="95" fillId="0" borderId="49" xfId="2" applyFont="1" applyFill="1" applyBorder="1" applyAlignment="1">
      <alignment horizontal="center" vertical="center" shrinkToFit="1"/>
    </xf>
    <xf numFmtId="0" fontId="95" fillId="0" borderId="192" xfId="2" applyFont="1" applyFill="1" applyBorder="1" applyAlignment="1">
      <alignment horizontal="center" vertical="center" shrinkToFit="1"/>
    </xf>
    <xf numFmtId="0" fontId="95" fillId="0" borderId="193" xfId="2" applyFont="1" applyFill="1" applyBorder="1" applyAlignment="1">
      <alignment horizontal="center" vertical="center" shrinkToFit="1"/>
    </xf>
    <xf numFmtId="176" fontId="92" fillId="0" borderId="94" xfId="2" applyNumberFormat="1" applyFont="1" applyFill="1" applyBorder="1" applyAlignment="1" applyProtection="1">
      <alignment horizontal="center" vertical="center" shrinkToFit="1"/>
      <protection locked="0"/>
    </xf>
    <xf numFmtId="176" fontId="92" fillId="0" borderId="93" xfId="2" applyNumberFormat="1" applyFont="1" applyFill="1" applyBorder="1" applyAlignment="1" applyProtection="1">
      <alignment horizontal="center" vertical="center" shrinkToFit="1"/>
      <protection locked="0"/>
    </xf>
    <xf numFmtId="176" fontId="92" fillId="0" borderId="95" xfId="2" applyNumberFormat="1" applyFont="1" applyFill="1" applyBorder="1" applyAlignment="1" applyProtection="1">
      <alignment horizontal="center" vertical="center" shrinkToFit="1"/>
      <protection locked="0"/>
    </xf>
    <xf numFmtId="176" fontId="92" fillId="0" borderId="32" xfId="2" applyNumberFormat="1" applyFont="1" applyFill="1" applyBorder="1" applyAlignment="1" applyProtection="1">
      <alignment horizontal="center" vertical="center" shrinkToFit="1"/>
      <protection locked="0"/>
    </xf>
    <xf numFmtId="176" fontId="92" fillId="0" borderId="0" xfId="2" applyNumberFormat="1" applyFont="1" applyFill="1" applyBorder="1" applyAlignment="1" applyProtection="1">
      <alignment horizontal="center" vertical="center" shrinkToFit="1"/>
      <protection locked="0"/>
    </xf>
    <xf numFmtId="176" fontId="92" fillId="0" borderId="97" xfId="2" applyNumberFormat="1" applyFont="1" applyFill="1" applyBorder="1" applyAlignment="1" applyProtection="1">
      <alignment horizontal="center" vertical="center" shrinkToFit="1"/>
      <protection locked="0"/>
    </xf>
    <xf numFmtId="176" fontId="92" fillId="0" borderId="100" xfId="2" applyNumberFormat="1" applyFont="1" applyFill="1" applyBorder="1" applyAlignment="1" applyProtection="1">
      <alignment horizontal="center" vertical="center" shrinkToFit="1"/>
      <protection locked="0"/>
    </xf>
    <xf numFmtId="176" fontId="92" fillId="0" borderId="99" xfId="2" applyNumberFormat="1" applyFont="1" applyFill="1" applyBorder="1" applyAlignment="1" applyProtection="1">
      <alignment horizontal="center" vertical="center" shrinkToFit="1"/>
      <protection locked="0"/>
    </xf>
    <xf numFmtId="176" fontId="92" fillId="0" borderId="101" xfId="2" applyNumberFormat="1" applyFont="1" applyFill="1" applyBorder="1" applyAlignment="1" applyProtection="1">
      <alignment horizontal="center" vertical="center" shrinkToFit="1"/>
      <protection locked="0"/>
    </xf>
    <xf numFmtId="0" fontId="98" fillId="0" borderId="0" xfId="2" applyFont="1" applyFill="1" applyBorder="1" applyAlignment="1">
      <alignment horizontal="center" vertical="center" shrinkToFit="1"/>
    </xf>
    <xf numFmtId="0" fontId="98" fillId="0" borderId="31" xfId="2" applyFont="1" applyFill="1" applyBorder="1" applyAlignment="1">
      <alignment horizontal="center" vertical="center" shrinkToFit="1"/>
    </xf>
    <xf numFmtId="0" fontId="92" fillId="0" borderId="90" xfId="2" applyFont="1" applyFill="1" applyBorder="1" applyAlignment="1">
      <alignment horizontal="center" vertical="center" shrinkToFit="1"/>
    </xf>
    <xf numFmtId="0" fontId="102" fillId="0" borderId="91" xfId="2" applyFont="1" applyFill="1" applyBorder="1" applyAlignment="1" applyProtection="1">
      <alignment horizontal="center" vertical="center" shrinkToFit="1"/>
      <protection locked="0"/>
    </xf>
    <xf numFmtId="181" fontId="102" fillId="0" borderId="91" xfId="2" applyNumberFormat="1" applyFont="1" applyFill="1" applyBorder="1" applyAlignment="1" applyProtection="1">
      <alignment horizontal="center" vertical="center" shrinkToFit="1"/>
      <protection locked="0"/>
    </xf>
    <xf numFmtId="0" fontId="102" fillId="0" borderId="60" xfId="2" applyFont="1" applyFill="1" applyBorder="1" applyAlignment="1" applyProtection="1">
      <alignment horizontal="center" vertical="center" shrinkToFit="1"/>
      <protection locked="0"/>
    </xf>
    <xf numFmtId="38" fontId="101" fillId="0" borderId="55" xfId="3" applyFont="1" applyFill="1" applyBorder="1" applyAlignment="1" applyProtection="1">
      <alignment horizontal="center" vertical="top" shrinkToFit="1"/>
      <protection locked="0"/>
    </xf>
    <xf numFmtId="38" fontId="101" fillId="0" borderId="13" xfId="3" applyFont="1" applyFill="1" applyBorder="1" applyAlignment="1" applyProtection="1">
      <alignment horizontal="center" vertical="top" shrinkToFit="1"/>
      <protection locked="0"/>
    </xf>
    <xf numFmtId="38" fontId="101" fillId="0" borderId="32" xfId="3" applyFont="1" applyFill="1" applyBorder="1" applyAlignment="1" applyProtection="1">
      <alignment horizontal="center" vertical="top" shrinkToFit="1"/>
      <protection locked="0"/>
    </xf>
    <xf numFmtId="38" fontId="101" fillId="0" borderId="0" xfId="3" applyFont="1" applyFill="1" applyBorder="1" applyAlignment="1" applyProtection="1">
      <alignment horizontal="center" vertical="top" shrinkToFit="1"/>
      <protection locked="0"/>
    </xf>
    <xf numFmtId="38" fontId="101" fillId="0" borderId="100" xfId="3" applyFont="1" applyFill="1" applyBorder="1" applyAlignment="1" applyProtection="1">
      <alignment horizontal="center" vertical="top" shrinkToFit="1"/>
      <protection locked="0"/>
    </xf>
    <xf numFmtId="38" fontId="101" fillId="0" borderId="99" xfId="3" applyFont="1" applyFill="1" applyBorder="1" applyAlignment="1" applyProtection="1">
      <alignment horizontal="center" vertical="top" shrinkToFit="1"/>
      <protection locked="0"/>
    </xf>
    <xf numFmtId="0" fontId="93" fillId="0" borderId="48" xfId="2" applyFont="1" applyFill="1" applyBorder="1" applyAlignment="1">
      <alignment horizontal="center" vertical="center" shrinkToFit="1"/>
    </xf>
    <xf numFmtId="0" fontId="93" fillId="0" borderId="49" xfId="2" applyFont="1" applyFill="1" applyBorder="1" applyAlignment="1">
      <alignment horizontal="center" vertical="center" shrinkToFit="1"/>
    </xf>
    <xf numFmtId="0" fontId="93" fillId="0" borderId="73" xfId="2" applyFont="1" applyFill="1" applyBorder="1" applyAlignment="1">
      <alignment horizontal="center" vertical="center" shrinkToFit="1"/>
    </xf>
    <xf numFmtId="0" fontId="93" fillId="0" borderId="74" xfId="2" applyFont="1" applyFill="1" applyBorder="1" applyAlignment="1">
      <alignment horizontal="center" vertical="center" shrinkToFit="1"/>
    </xf>
    <xf numFmtId="0" fontId="98" fillId="0" borderId="69" xfId="2" applyFont="1" applyFill="1" applyBorder="1" applyAlignment="1">
      <alignment horizontal="center" vertical="top" shrinkToFit="1"/>
    </xf>
    <xf numFmtId="0" fontId="98" fillId="0" borderId="14" xfId="2" applyFont="1" applyFill="1" applyBorder="1" applyAlignment="1">
      <alignment horizontal="center" vertical="top" shrinkToFit="1"/>
    </xf>
    <xf numFmtId="0" fontId="98" fillId="0" borderId="129" xfId="2" applyFont="1" applyFill="1" applyBorder="1" applyAlignment="1">
      <alignment horizontal="center" vertical="top" shrinkToFit="1"/>
    </xf>
    <xf numFmtId="176" fontId="91" fillId="0" borderId="190" xfId="2" applyNumberFormat="1" applyFont="1" applyFill="1" applyBorder="1" applyAlignment="1" applyProtection="1">
      <alignment horizontal="center" vertical="center" shrinkToFit="1"/>
      <protection locked="0"/>
    </xf>
    <xf numFmtId="176" fontId="91" fillId="0" borderId="194" xfId="2" applyNumberFormat="1" applyFont="1" applyFill="1" applyBorder="1" applyAlignment="1" applyProtection="1">
      <alignment horizontal="center" vertical="center" shrinkToFit="1"/>
      <protection locked="0"/>
    </xf>
    <xf numFmtId="176" fontId="91" fillId="0" borderId="49" xfId="2" applyNumberFormat="1" applyFont="1" applyFill="1" applyBorder="1" applyAlignment="1" applyProtection="1">
      <alignment horizontal="center" vertical="center" shrinkToFit="1"/>
      <protection locked="0"/>
    </xf>
    <xf numFmtId="176" fontId="91" fillId="0" borderId="195" xfId="2" applyNumberFormat="1" applyFont="1" applyFill="1" applyBorder="1" applyAlignment="1" applyProtection="1">
      <alignment horizontal="center" vertical="center" shrinkToFit="1"/>
      <protection locked="0"/>
    </xf>
    <xf numFmtId="176" fontId="91" fillId="0" borderId="193" xfId="2" applyNumberFormat="1" applyFont="1" applyFill="1" applyBorder="1" applyAlignment="1" applyProtection="1">
      <alignment horizontal="center" vertical="center" shrinkToFit="1"/>
      <protection locked="0"/>
    </xf>
    <xf numFmtId="176" fontId="91" fillId="0" borderId="196" xfId="2" applyNumberFormat="1" applyFont="1" applyFill="1" applyBorder="1" applyAlignment="1" applyProtection="1">
      <alignment horizontal="center" vertical="center" shrinkToFit="1"/>
      <protection locked="0"/>
    </xf>
    <xf numFmtId="0" fontId="92" fillId="3" borderId="0" xfId="2" applyFont="1" applyFill="1" applyBorder="1" applyAlignment="1">
      <alignment horizontal="left" vertical="center" shrinkToFit="1"/>
    </xf>
    <xf numFmtId="0" fontId="92" fillId="0" borderId="40" xfId="2" applyFont="1" applyFill="1" applyBorder="1" applyAlignment="1">
      <alignment horizontal="left" vertical="center" shrinkToFit="1"/>
    </xf>
    <xf numFmtId="0" fontId="99" fillId="0" borderId="13" xfId="2" applyFont="1" applyFill="1" applyBorder="1" applyAlignment="1">
      <alignment horizontal="distributed" vertical="center" shrinkToFit="1"/>
    </xf>
    <xf numFmtId="0" fontId="99" fillId="0" borderId="56" xfId="2" applyFont="1" applyFill="1" applyBorder="1" applyAlignment="1">
      <alignment horizontal="distributed" vertical="center" shrinkToFit="1"/>
    </xf>
    <xf numFmtId="0" fontId="99" fillId="0" borderId="0" xfId="2" applyFont="1" applyFill="1" applyBorder="1" applyAlignment="1">
      <alignment horizontal="distributed" vertical="center" shrinkToFit="1"/>
    </xf>
    <xf numFmtId="0" fontId="99" fillId="0" borderId="31" xfId="2" applyFont="1" applyFill="1" applyBorder="1" applyAlignment="1">
      <alignment horizontal="distributed" vertical="center" shrinkToFit="1"/>
    </xf>
    <xf numFmtId="38" fontId="105" fillId="0" borderId="55" xfId="3" applyFont="1" applyFill="1" applyBorder="1" applyAlignment="1">
      <alignment horizontal="right" vertical="center" shrinkToFit="1"/>
    </xf>
    <xf numFmtId="38" fontId="105" fillId="0" borderId="13" xfId="3" applyFont="1" applyFill="1" applyBorder="1" applyAlignment="1">
      <alignment horizontal="right" vertical="center" shrinkToFit="1"/>
    </xf>
    <xf numFmtId="38" fontId="105" fillId="0" borderId="69" xfId="3" applyFont="1" applyFill="1" applyBorder="1" applyAlignment="1">
      <alignment horizontal="right" vertical="center" shrinkToFit="1"/>
    </xf>
    <xf numFmtId="38" fontId="105" fillId="0" borderId="32" xfId="3" applyFont="1" applyFill="1" applyBorder="1" applyAlignment="1">
      <alignment horizontal="right" vertical="center" shrinkToFit="1"/>
    </xf>
    <xf numFmtId="38" fontId="105" fillId="0" borderId="0" xfId="3" applyFont="1" applyFill="1" applyBorder="1" applyAlignment="1">
      <alignment horizontal="right" vertical="center" shrinkToFit="1"/>
    </xf>
    <xf numFmtId="38" fontId="105" fillId="0" borderId="14" xfId="3" applyFont="1" applyFill="1" applyBorder="1" applyAlignment="1">
      <alignment horizontal="right" vertical="center" shrinkToFit="1"/>
    </xf>
    <xf numFmtId="38" fontId="105" fillId="0" borderId="78" xfId="3" applyFont="1" applyFill="1" applyBorder="1" applyAlignment="1">
      <alignment horizontal="right" vertical="center" shrinkToFit="1"/>
    </xf>
    <xf numFmtId="38" fontId="105" fillId="0" borderId="40" xfId="3" applyFont="1" applyFill="1" applyBorder="1" applyAlignment="1">
      <alignment horizontal="right" vertical="center" shrinkToFit="1"/>
    </xf>
    <xf numFmtId="38" fontId="105" fillId="0" borderId="68" xfId="3" applyFont="1" applyFill="1" applyBorder="1" applyAlignment="1">
      <alignment horizontal="right" vertical="center" shrinkToFit="1"/>
    </xf>
    <xf numFmtId="0" fontId="98" fillId="0" borderId="0" xfId="2" applyFont="1" applyFill="1" applyBorder="1" applyAlignment="1">
      <alignment horizontal="distributed" vertical="center" shrinkToFit="1"/>
    </xf>
    <xf numFmtId="0" fontId="98" fillId="0" borderId="31" xfId="2" applyFont="1" applyFill="1" applyBorder="1" applyAlignment="1">
      <alignment horizontal="distributed" vertical="center" shrinkToFit="1"/>
    </xf>
    <xf numFmtId="0" fontId="98" fillId="0" borderId="40" xfId="2" applyFont="1" applyFill="1" applyBorder="1" applyAlignment="1">
      <alignment horizontal="distributed" vertical="center" shrinkToFit="1"/>
    </xf>
    <xf numFmtId="0" fontId="98" fillId="0" borderId="77" xfId="2" applyFont="1" applyFill="1" applyBorder="1" applyAlignment="1">
      <alignment horizontal="distributed" vertical="center" shrinkToFit="1"/>
    </xf>
    <xf numFmtId="0" fontId="92" fillId="0" borderId="49" xfId="2" applyFont="1" applyFill="1" applyBorder="1" applyAlignment="1">
      <alignment horizontal="distributed" vertical="center" shrinkToFit="1"/>
    </xf>
    <xf numFmtId="38" fontId="105" fillId="0" borderId="55" xfId="3" applyFont="1" applyFill="1" applyBorder="1" applyAlignment="1" applyProtection="1">
      <alignment horizontal="right" vertical="center" shrinkToFit="1"/>
      <protection locked="0"/>
    </xf>
    <xf numFmtId="38" fontId="105" fillId="0" borderId="13" xfId="3" applyFont="1" applyFill="1" applyBorder="1" applyAlignment="1" applyProtection="1">
      <alignment horizontal="right" vertical="center" shrinkToFit="1"/>
      <protection locked="0"/>
    </xf>
    <xf numFmtId="38" fontId="105" fillId="0" borderId="69" xfId="3" applyFont="1" applyFill="1" applyBorder="1" applyAlignment="1" applyProtection="1">
      <alignment horizontal="right" vertical="center" shrinkToFit="1"/>
      <protection locked="0"/>
    </xf>
    <xf numFmtId="38" fontId="105" fillId="0" borderId="32" xfId="3" applyFont="1" applyFill="1" applyBorder="1" applyAlignment="1" applyProtection="1">
      <alignment horizontal="right" vertical="center" shrinkToFit="1"/>
      <protection locked="0"/>
    </xf>
    <xf numFmtId="38" fontId="105" fillId="0" borderId="0" xfId="3" applyFont="1" applyFill="1" applyBorder="1" applyAlignment="1" applyProtection="1">
      <alignment horizontal="right" vertical="center" shrinkToFit="1"/>
      <protection locked="0"/>
    </xf>
    <xf numFmtId="38" fontId="105" fillId="0" borderId="14" xfId="3" applyFont="1" applyFill="1" applyBorder="1" applyAlignment="1" applyProtection="1">
      <alignment horizontal="right" vertical="center" shrinkToFit="1"/>
      <protection locked="0"/>
    </xf>
    <xf numFmtId="38" fontId="105" fillId="0" borderId="57" xfId="3" applyFont="1" applyFill="1" applyBorder="1" applyAlignment="1" applyProtection="1">
      <alignment horizontal="right" vertical="center" shrinkToFit="1"/>
      <protection locked="0"/>
    </xf>
    <xf numFmtId="38" fontId="105" fillId="0" borderId="5" xfId="3" applyFont="1" applyFill="1" applyBorder="1" applyAlignment="1" applyProtection="1">
      <alignment horizontal="right" vertical="center" shrinkToFit="1"/>
      <protection locked="0"/>
    </xf>
    <xf numFmtId="38" fontId="105" fillId="0" borderId="6" xfId="3" applyFont="1" applyFill="1" applyBorder="1" applyAlignment="1" applyProtection="1">
      <alignment horizontal="right" vertical="center" shrinkToFit="1"/>
      <protection locked="0"/>
    </xf>
    <xf numFmtId="38" fontId="96" fillId="0" borderId="49" xfId="2" applyNumberFormat="1" applyFont="1" applyFill="1" applyBorder="1" applyAlignment="1" applyProtection="1">
      <alignment horizontal="right" vertical="center" shrinkToFit="1"/>
      <protection locked="0"/>
    </xf>
    <xf numFmtId="38" fontId="96" fillId="0" borderId="50" xfId="2" applyNumberFormat="1" applyFont="1" applyFill="1" applyBorder="1" applyAlignment="1" applyProtection="1">
      <alignment horizontal="right" vertical="center" shrinkToFit="1"/>
      <protection locked="0"/>
    </xf>
    <xf numFmtId="0" fontId="92" fillId="0" borderId="12" xfId="2" applyFont="1" applyFill="1" applyBorder="1" applyAlignment="1">
      <alignment horizontal="left" vertical="center" shrinkToFit="1"/>
    </xf>
    <xf numFmtId="0" fontId="92" fillId="0" borderId="30" xfId="2" applyFont="1" applyFill="1" applyBorder="1" applyAlignment="1">
      <alignment horizontal="left" vertical="center" shrinkToFit="1"/>
    </xf>
    <xf numFmtId="0" fontId="92" fillId="0" borderId="4" xfId="2" applyFont="1" applyFill="1" applyBorder="1" applyAlignment="1">
      <alignment horizontal="left" vertical="center" shrinkToFit="1"/>
    </xf>
    <xf numFmtId="0" fontId="99" fillId="0" borderId="13" xfId="2" applyFont="1" applyFill="1" applyBorder="1" applyAlignment="1">
      <alignment horizontal="left" vertical="center" shrinkToFit="1"/>
    </xf>
    <xf numFmtId="0" fontId="99" fillId="0" borderId="56" xfId="2" applyFont="1" applyFill="1" applyBorder="1" applyAlignment="1">
      <alignment horizontal="left" vertical="center" shrinkToFit="1"/>
    </xf>
    <xf numFmtId="0" fontId="99" fillId="0" borderId="0" xfId="2" applyFont="1" applyFill="1" applyBorder="1" applyAlignment="1">
      <alignment horizontal="left" vertical="center" shrinkToFit="1"/>
    </xf>
    <xf numFmtId="0" fontId="99" fillId="0" borderId="31" xfId="2" applyFont="1" applyFill="1" applyBorder="1" applyAlignment="1">
      <alignment horizontal="left" vertical="center" shrinkToFit="1"/>
    </xf>
    <xf numFmtId="0" fontId="98" fillId="0" borderId="5" xfId="2" applyFont="1" applyFill="1" applyBorder="1" applyAlignment="1">
      <alignment horizontal="distributed" vertical="center" shrinkToFit="1"/>
    </xf>
    <xf numFmtId="0" fontId="98" fillId="0" borderId="58" xfId="2" applyFont="1" applyFill="1" applyBorder="1" applyAlignment="1">
      <alignment horizontal="distributed" vertical="center" shrinkToFit="1"/>
    </xf>
    <xf numFmtId="0" fontId="92" fillId="0" borderId="13" xfId="2" applyFont="1" applyFill="1" applyBorder="1" applyAlignment="1" applyProtection="1">
      <alignment horizontal="center" vertical="center" shrinkToFit="1"/>
      <protection locked="0"/>
    </xf>
    <xf numFmtId="0" fontId="92" fillId="0" borderId="56" xfId="2" applyFont="1" applyFill="1" applyBorder="1" applyAlignment="1" applyProtection="1">
      <alignment horizontal="center" vertical="center" shrinkToFit="1"/>
      <protection locked="0"/>
    </xf>
    <xf numFmtId="0" fontId="92" fillId="0" borderId="0" xfId="2" applyFont="1" applyFill="1" applyBorder="1" applyAlignment="1" applyProtection="1">
      <alignment horizontal="center" vertical="center" shrinkToFit="1"/>
      <protection locked="0"/>
    </xf>
    <xf numFmtId="0" fontId="92" fillId="0" borderId="31" xfId="2" applyFont="1" applyFill="1" applyBorder="1" applyAlignment="1" applyProtection="1">
      <alignment horizontal="center" vertical="center" shrinkToFit="1"/>
      <protection locked="0"/>
    </xf>
    <xf numFmtId="0" fontId="92" fillId="0" borderId="5" xfId="2" applyFont="1" applyFill="1" applyBorder="1" applyAlignment="1" applyProtection="1">
      <alignment horizontal="center" vertical="center" shrinkToFit="1"/>
      <protection locked="0"/>
    </xf>
    <xf numFmtId="0" fontId="92" fillId="0" borderId="58" xfId="2" applyFont="1" applyFill="1" applyBorder="1" applyAlignment="1" applyProtection="1">
      <alignment horizontal="center" vertical="center" shrinkToFit="1"/>
      <protection locked="0"/>
    </xf>
    <xf numFmtId="0" fontId="92" fillId="0" borderId="88" xfId="2" applyFont="1" applyFill="1" applyBorder="1" applyAlignment="1">
      <alignment horizontal="distributed" vertical="center" shrinkToFit="1"/>
    </xf>
    <xf numFmtId="0" fontId="92" fillId="0" borderId="51" xfId="2" applyFont="1" applyFill="1" applyBorder="1" applyAlignment="1">
      <alignment horizontal="distributed" vertical="center" shrinkToFit="1"/>
    </xf>
    <xf numFmtId="0" fontId="92" fillId="0" borderId="53" xfId="2" applyFont="1" applyFill="1" applyBorder="1" applyAlignment="1">
      <alignment horizontal="distributed" vertical="center" shrinkToFit="1"/>
    </xf>
    <xf numFmtId="38" fontId="105" fillId="0" borderId="49" xfId="3" applyFont="1" applyFill="1" applyBorder="1" applyAlignment="1" applyProtection="1">
      <alignment horizontal="right" vertical="center" shrinkToFit="1"/>
    </xf>
    <xf numFmtId="38" fontId="105" fillId="0" borderId="54" xfId="3" applyFont="1" applyFill="1" applyBorder="1" applyAlignment="1" applyProtection="1">
      <alignment horizontal="right" vertical="center" shrinkToFit="1"/>
    </xf>
    <xf numFmtId="0" fontId="100" fillId="0" borderId="88" xfId="2" applyFont="1" applyFill="1" applyBorder="1" applyAlignment="1">
      <alignment horizontal="center" vertical="center" textRotation="255" shrinkToFit="1"/>
    </xf>
    <xf numFmtId="0" fontId="100" fillId="0" borderId="53" xfId="2" applyFont="1" applyFill="1" applyBorder="1" applyAlignment="1">
      <alignment horizontal="center" vertical="center" textRotation="255" shrinkToFit="1"/>
    </xf>
    <xf numFmtId="0" fontId="92" fillId="0" borderId="50" xfId="2" applyFont="1" applyFill="1" applyBorder="1" applyAlignment="1">
      <alignment horizontal="left" vertical="center" shrinkToFit="1"/>
    </xf>
    <xf numFmtId="0" fontId="92" fillId="0" borderId="51" xfId="2" applyFont="1" applyFill="1" applyBorder="1" applyAlignment="1">
      <alignment horizontal="left" vertical="center" shrinkToFit="1"/>
    </xf>
    <xf numFmtId="0" fontId="92" fillId="0" borderId="53" xfId="2" applyFont="1" applyFill="1" applyBorder="1" applyAlignment="1">
      <alignment horizontal="left" vertical="center" shrinkToFit="1"/>
    </xf>
    <xf numFmtId="38" fontId="105" fillId="0" borderId="50" xfId="3" applyFont="1" applyFill="1" applyBorder="1" applyAlignment="1" applyProtection="1">
      <alignment horizontal="right" vertical="center" shrinkToFit="1"/>
      <protection locked="0"/>
    </xf>
    <xf numFmtId="38" fontId="105" fillId="0" borderId="51" xfId="3" applyFont="1" applyFill="1" applyBorder="1" applyAlignment="1" applyProtection="1">
      <alignment horizontal="right" vertical="center" shrinkToFit="1"/>
      <protection locked="0"/>
    </xf>
    <xf numFmtId="38" fontId="105" fillId="0" borderId="52" xfId="3" applyFont="1" applyFill="1" applyBorder="1" applyAlignment="1" applyProtection="1">
      <alignment horizontal="right" vertical="center" shrinkToFit="1"/>
      <protection locked="0"/>
    </xf>
    <xf numFmtId="0" fontId="100" fillId="0" borderId="12" xfId="2" applyFont="1" applyFill="1" applyBorder="1" applyAlignment="1">
      <alignment horizontal="center" vertical="center" textRotation="255" shrinkToFit="1"/>
    </xf>
    <xf numFmtId="0" fontId="100" fillId="0" borderId="56" xfId="2" applyFont="1" applyFill="1" applyBorder="1" applyAlignment="1">
      <alignment horizontal="center" vertical="center" textRotation="255" shrinkToFit="1"/>
    </xf>
    <xf numFmtId="0" fontId="100" fillId="0" borderId="30" xfId="2" applyFont="1" applyFill="1" applyBorder="1" applyAlignment="1">
      <alignment horizontal="center" vertical="center" textRotation="255" shrinkToFit="1"/>
    </xf>
    <xf numFmtId="0" fontId="100" fillId="0" borderId="31" xfId="2" applyFont="1" applyFill="1" applyBorder="1" applyAlignment="1">
      <alignment horizontal="center" vertical="center" textRotation="255" shrinkToFit="1"/>
    </xf>
    <xf numFmtId="0" fontId="100" fillId="0" borderId="4" xfId="2" applyFont="1" applyFill="1" applyBorder="1" applyAlignment="1">
      <alignment horizontal="center" vertical="center" textRotation="255" shrinkToFit="1"/>
    </xf>
    <xf numFmtId="0" fontId="100" fillId="0" borderId="58" xfId="2" applyFont="1" applyFill="1" applyBorder="1" applyAlignment="1">
      <alignment horizontal="center" vertical="center" textRotation="255" shrinkToFit="1"/>
    </xf>
    <xf numFmtId="0" fontId="100" fillId="0" borderId="13" xfId="2" applyFont="1" applyFill="1" applyBorder="1" applyAlignment="1">
      <alignment horizontal="center" vertical="center" textRotation="255" shrinkToFit="1"/>
    </xf>
    <xf numFmtId="0" fontId="100" fillId="0" borderId="0" xfId="2" applyFont="1" applyFill="1" applyBorder="1" applyAlignment="1">
      <alignment horizontal="center" vertical="center" textRotation="255" shrinkToFit="1"/>
    </xf>
    <xf numFmtId="0" fontId="100" fillId="0" borderId="5" xfId="2" applyFont="1" applyFill="1" applyBorder="1" applyAlignment="1">
      <alignment horizontal="center" vertical="center" textRotation="255" shrinkToFit="1"/>
    </xf>
    <xf numFmtId="38" fontId="105" fillId="0" borderId="60" xfId="3" applyFont="1" applyFill="1" applyBorder="1" applyAlignment="1">
      <alignment horizontal="right" vertical="center" shrinkToFit="1"/>
    </xf>
    <xf numFmtId="38" fontId="105" fillId="0" borderId="222" xfId="3" applyFont="1" applyFill="1" applyBorder="1" applyAlignment="1">
      <alignment horizontal="right" vertical="center" shrinkToFit="1"/>
    </xf>
    <xf numFmtId="0" fontId="98" fillId="0" borderId="5" xfId="2" applyFont="1" applyFill="1" applyBorder="1" applyAlignment="1">
      <alignment horizontal="center" vertical="center" shrinkToFit="1"/>
    </xf>
    <xf numFmtId="0" fontId="98" fillId="0" borderId="58" xfId="2" applyFont="1" applyFill="1" applyBorder="1" applyAlignment="1">
      <alignment horizontal="center" vertical="center" shrinkToFit="1"/>
    </xf>
    <xf numFmtId="0" fontId="96" fillId="0" borderId="0" xfId="2" applyFont="1" applyFill="1" applyAlignment="1" applyProtection="1">
      <alignment horizontal="center" vertical="center" shrinkToFit="1"/>
      <protection locked="0"/>
    </xf>
    <xf numFmtId="0" fontId="96" fillId="0" borderId="0" xfId="2" applyFont="1" applyFill="1" applyAlignment="1">
      <alignment vertical="center" shrinkToFit="1"/>
    </xf>
    <xf numFmtId="0" fontId="96" fillId="0" borderId="0" xfId="2" applyFont="1" applyFill="1" applyAlignment="1">
      <alignment horizontal="left" vertical="center" shrinkToFit="1"/>
    </xf>
    <xf numFmtId="0" fontId="100" fillId="0" borderId="0" xfId="2" applyFont="1" applyFill="1" applyAlignment="1">
      <alignment horizontal="center" vertical="center" shrinkToFit="1"/>
    </xf>
    <xf numFmtId="0" fontId="100" fillId="0" borderId="0" xfId="2" applyFont="1" applyFill="1" applyAlignment="1">
      <alignment horizontal="left" vertical="center" shrinkToFit="1"/>
    </xf>
    <xf numFmtId="0" fontId="100" fillId="0" borderId="0" xfId="2" applyFont="1" applyFill="1" applyAlignment="1" applyProtection="1">
      <alignment horizontal="center" vertical="center" shrinkToFit="1"/>
      <protection locked="0"/>
    </xf>
    <xf numFmtId="0" fontId="100" fillId="0" borderId="42" xfId="2" applyFont="1" applyFill="1" applyBorder="1" applyAlignment="1">
      <alignment horizontal="center" vertical="center" shrinkToFit="1"/>
    </xf>
    <xf numFmtId="0" fontId="100" fillId="0" borderId="47" xfId="2" applyFont="1" applyFill="1" applyBorder="1" applyAlignment="1">
      <alignment horizontal="center" vertical="center" shrinkToFit="1"/>
    </xf>
    <xf numFmtId="0" fontId="100" fillId="0" borderId="49" xfId="2" applyFont="1" applyFill="1" applyBorder="1" applyAlignment="1">
      <alignment horizontal="center" vertical="center" shrinkToFit="1"/>
    </xf>
    <xf numFmtId="0" fontId="100" fillId="0" borderId="54" xfId="2" applyFont="1" applyFill="1" applyBorder="1" applyAlignment="1">
      <alignment horizontal="center" vertical="center" shrinkToFit="1"/>
    </xf>
    <xf numFmtId="0" fontId="100" fillId="0" borderId="41" xfId="2" applyFont="1" applyFill="1" applyBorder="1" applyAlignment="1">
      <alignment horizontal="center" vertical="center" shrinkToFit="1"/>
    </xf>
    <xf numFmtId="0" fontId="100" fillId="0" borderId="48" xfId="2" applyFont="1" applyFill="1" applyBorder="1" applyAlignment="1">
      <alignment horizontal="center" vertical="center" shrinkToFit="1"/>
    </xf>
    <xf numFmtId="0" fontId="92" fillId="0" borderId="12" xfId="2" applyFont="1" applyFill="1" applyBorder="1" applyAlignment="1">
      <alignment horizontal="center" vertical="center" shrinkToFit="1"/>
    </xf>
    <xf numFmtId="0" fontId="92" fillId="0" borderId="13" xfId="2" applyFont="1" applyFill="1" applyBorder="1" applyAlignment="1">
      <alignment horizontal="center" vertical="center" shrinkToFit="1"/>
    </xf>
    <xf numFmtId="0" fontId="92" fillId="0" borderId="30" xfId="2" applyFont="1" applyFill="1" applyBorder="1" applyAlignment="1">
      <alignment horizontal="center" vertical="center" shrinkToFit="1"/>
    </xf>
    <xf numFmtId="0" fontId="92" fillId="0" borderId="31" xfId="2" applyFont="1" applyFill="1" applyBorder="1" applyAlignment="1">
      <alignment horizontal="center" vertical="center" shrinkToFit="1"/>
    </xf>
    <xf numFmtId="0" fontId="92" fillId="0" borderId="4" xfId="2" applyFont="1" applyFill="1" applyBorder="1" applyAlignment="1">
      <alignment horizontal="center" vertical="center" shrinkToFit="1"/>
    </xf>
    <xf numFmtId="0" fontId="92" fillId="0" borderId="49" xfId="2" applyFont="1" applyFill="1" applyBorder="1" applyAlignment="1">
      <alignment horizontal="left" vertical="center" shrinkToFit="1"/>
    </xf>
    <xf numFmtId="38" fontId="105" fillId="0" borderId="55" xfId="3" applyFont="1" applyFill="1" applyBorder="1" applyAlignment="1" applyProtection="1">
      <alignment horizontal="right" vertical="center" shrinkToFit="1"/>
    </xf>
    <xf numFmtId="38" fontId="105" fillId="0" borderId="13" xfId="3" applyFont="1" applyFill="1" applyBorder="1" applyAlignment="1" applyProtection="1">
      <alignment horizontal="right" vertical="center" shrinkToFit="1"/>
    </xf>
    <xf numFmtId="38" fontId="105" fillId="0" borderId="69" xfId="3" applyFont="1" applyFill="1" applyBorder="1" applyAlignment="1" applyProtection="1">
      <alignment horizontal="right" vertical="center" shrinkToFit="1"/>
    </xf>
    <xf numFmtId="38" fontId="105" fillId="0" borderId="32" xfId="3" applyFont="1" applyFill="1" applyBorder="1" applyAlignment="1" applyProtection="1">
      <alignment horizontal="right" vertical="center" shrinkToFit="1"/>
    </xf>
    <xf numFmtId="38" fontId="105" fillId="0" borderId="0" xfId="3" applyFont="1" applyFill="1" applyBorder="1" applyAlignment="1" applyProtection="1">
      <alignment horizontal="right" vertical="center" shrinkToFit="1"/>
    </xf>
    <xf numFmtId="38" fontId="105" fillId="0" borderId="14" xfId="3" applyFont="1" applyFill="1" applyBorder="1" applyAlignment="1" applyProtection="1">
      <alignment horizontal="right" vertical="center" shrinkToFit="1"/>
    </xf>
    <xf numFmtId="38" fontId="105" fillId="0" borderId="57" xfId="3" applyFont="1" applyFill="1" applyBorder="1" applyAlignment="1" applyProtection="1">
      <alignment horizontal="right" vertical="center" shrinkToFit="1"/>
    </xf>
    <xf numFmtId="38" fontId="105" fillId="0" borderId="5" xfId="3" applyFont="1" applyFill="1" applyBorder="1" applyAlignment="1" applyProtection="1">
      <alignment horizontal="right" vertical="center" shrinkToFit="1"/>
    </xf>
    <xf numFmtId="38" fontId="105" fillId="0" borderId="6" xfId="3" applyFont="1" applyFill="1" applyBorder="1" applyAlignment="1" applyProtection="1">
      <alignment horizontal="right" vertical="center" shrinkToFit="1"/>
    </xf>
    <xf numFmtId="0" fontId="92" fillId="0" borderId="55" xfId="2" applyFont="1" applyFill="1" applyBorder="1" applyAlignment="1" applyProtection="1">
      <alignment horizontal="center" vertical="center" shrinkToFit="1"/>
      <protection locked="0"/>
    </xf>
    <xf numFmtId="0" fontId="92" fillId="0" borderId="32" xfId="2" applyFont="1" applyFill="1" applyBorder="1" applyAlignment="1" applyProtection="1">
      <alignment horizontal="center" vertical="center" shrinkToFit="1"/>
      <protection locked="0"/>
    </xf>
    <xf numFmtId="0" fontId="92" fillId="0" borderId="57" xfId="2" applyFont="1" applyFill="1" applyBorder="1" applyAlignment="1" applyProtection="1">
      <alignment horizontal="center" vertical="center" shrinkToFit="1"/>
      <protection locked="0"/>
    </xf>
    <xf numFmtId="0" fontId="92" fillId="0" borderId="50" xfId="2" applyFont="1" applyFill="1" applyBorder="1" applyAlignment="1">
      <alignment horizontal="distributed" vertical="center" shrinkToFit="1"/>
    </xf>
    <xf numFmtId="38" fontId="102" fillId="0" borderId="55" xfId="3" applyFont="1" applyFill="1" applyBorder="1" applyAlignment="1" applyProtection="1">
      <alignment horizontal="right" vertical="center" shrinkToFit="1"/>
      <protection hidden="1"/>
    </xf>
    <xf numFmtId="38" fontId="102" fillId="0" borderId="13" xfId="3" applyFont="1" applyFill="1" applyBorder="1" applyAlignment="1" applyProtection="1">
      <alignment horizontal="right" vertical="center" shrinkToFit="1"/>
      <protection hidden="1"/>
    </xf>
    <xf numFmtId="38" fontId="102" fillId="0" borderId="69" xfId="3" applyFont="1" applyFill="1" applyBorder="1" applyAlignment="1" applyProtection="1">
      <alignment horizontal="right" vertical="center" shrinkToFit="1"/>
      <protection hidden="1"/>
    </xf>
    <xf numFmtId="38" fontId="102" fillId="0" borderId="32" xfId="3" applyFont="1" applyFill="1" applyBorder="1" applyAlignment="1" applyProtection="1">
      <alignment horizontal="right" vertical="center" shrinkToFit="1"/>
      <protection hidden="1"/>
    </xf>
    <xf numFmtId="38" fontId="102" fillId="0" borderId="0" xfId="3" applyFont="1" applyFill="1" applyBorder="1" applyAlignment="1" applyProtection="1">
      <alignment horizontal="right" vertical="center" shrinkToFit="1"/>
      <protection hidden="1"/>
    </xf>
    <xf numFmtId="38" fontId="102" fillId="0" borderId="14" xfId="3" applyFont="1" applyFill="1" applyBorder="1" applyAlignment="1" applyProtection="1">
      <alignment horizontal="right" vertical="center" shrinkToFit="1"/>
      <protection hidden="1"/>
    </xf>
    <xf numFmtId="38" fontId="102" fillId="0" borderId="57" xfId="3" applyFont="1" applyFill="1" applyBorder="1" applyAlignment="1" applyProtection="1">
      <alignment horizontal="right" vertical="center" shrinkToFit="1"/>
      <protection hidden="1"/>
    </xf>
    <xf numFmtId="38" fontId="102" fillId="0" borderId="5" xfId="3" applyFont="1" applyFill="1" applyBorder="1" applyAlignment="1" applyProtection="1">
      <alignment horizontal="right" vertical="center" shrinkToFit="1"/>
      <protection hidden="1"/>
    </xf>
    <xf numFmtId="38" fontId="102" fillId="0" borderId="6" xfId="3" applyFont="1" applyFill="1" applyBorder="1" applyAlignment="1" applyProtection="1">
      <alignment horizontal="right" vertical="center" shrinkToFit="1"/>
      <protection hidden="1"/>
    </xf>
    <xf numFmtId="0" fontId="100" fillId="0" borderId="48" xfId="2" applyFont="1" applyFill="1" applyBorder="1" applyAlignment="1" applyProtection="1">
      <alignment horizontal="center" vertical="center" shrinkToFit="1"/>
      <protection hidden="1"/>
    </xf>
    <xf numFmtId="0" fontId="100" fillId="0" borderId="49" xfId="2" applyFont="1" applyFill="1" applyBorder="1" applyAlignment="1" applyProtection="1">
      <alignment horizontal="center" vertical="center" shrinkToFit="1"/>
      <protection hidden="1"/>
    </xf>
    <xf numFmtId="38" fontId="101" fillId="0" borderId="49" xfId="3" applyFont="1" applyFill="1" applyBorder="1" applyAlignment="1" applyProtection="1">
      <alignment horizontal="center" vertical="center" shrinkToFit="1"/>
      <protection hidden="1"/>
    </xf>
    <xf numFmtId="0" fontId="104" fillId="0" borderId="48" xfId="2" applyFont="1" applyFill="1" applyBorder="1" applyAlignment="1" applyProtection="1">
      <alignment horizontal="center" vertical="center" shrinkToFit="1"/>
      <protection hidden="1"/>
    </xf>
    <xf numFmtId="0" fontId="104" fillId="0" borderId="49" xfId="2" applyFont="1" applyFill="1" applyBorder="1" applyAlignment="1" applyProtection="1">
      <alignment horizontal="center" vertical="center" shrinkToFit="1"/>
      <protection hidden="1"/>
    </xf>
    <xf numFmtId="0" fontId="92" fillId="0" borderId="0" xfId="2" applyFont="1" applyFill="1" applyBorder="1" applyAlignment="1" applyProtection="1">
      <alignment horizontal="center" vertical="center"/>
      <protection hidden="1"/>
    </xf>
    <xf numFmtId="0" fontId="92" fillId="0" borderId="48" xfId="2" applyFont="1" applyFill="1" applyBorder="1" applyAlignment="1" applyProtection="1">
      <alignment horizontal="center" vertical="center" shrinkToFit="1"/>
      <protection hidden="1"/>
    </xf>
    <xf numFmtId="0" fontId="92" fillId="0" borderId="49" xfId="2" applyFont="1" applyFill="1" applyBorder="1" applyAlignment="1" applyProtection="1">
      <alignment horizontal="center" vertical="center" shrinkToFit="1"/>
      <protection hidden="1"/>
    </xf>
    <xf numFmtId="0" fontId="92" fillId="0" borderId="73" xfId="2" applyFont="1" applyFill="1" applyBorder="1" applyAlignment="1" applyProtection="1">
      <alignment horizontal="center" vertical="center" shrinkToFit="1"/>
      <protection hidden="1"/>
    </xf>
    <xf numFmtId="0" fontId="92" fillId="0" borderId="74" xfId="2" applyFont="1" applyFill="1" applyBorder="1" applyAlignment="1" applyProtection="1">
      <alignment horizontal="center" vertical="center" shrinkToFit="1"/>
      <protection hidden="1"/>
    </xf>
    <xf numFmtId="0" fontId="94" fillId="0" borderId="49" xfId="2" applyFont="1" applyFill="1" applyBorder="1" applyAlignment="1" applyProtection="1">
      <alignment horizontal="center" vertical="center" shrinkToFit="1"/>
      <protection hidden="1"/>
    </xf>
    <xf numFmtId="0" fontId="94" fillId="0" borderId="54" xfId="2" applyFont="1" applyFill="1" applyBorder="1" applyAlignment="1" applyProtection="1">
      <alignment horizontal="center" vertical="center" shrinkToFit="1"/>
      <protection hidden="1"/>
    </xf>
    <xf numFmtId="0" fontId="102" fillId="0" borderId="49" xfId="2" applyFont="1" applyFill="1" applyBorder="1" applyAlignment="1" applyProtection="1">
      <alignment horizontal="center" vertical="center" shrinkToFit="1"/>
      <protection hidden="1"/>
    </xf>
    <xf numFmtId="0" fontId="102" fillId="0" borderId="54" xfId="2" applyFont="1" applyFill="1" applyBorder="1" applyAlignment="1" applyProtection="1">
      <alignment horizontal="center" vertical="center" shrinkToFit="1"/>
      <protection hidden="1"/>
    </xf>
    <xf numFmtId="0" fontId="102" fillId="0" borderId="74" xfId="2" applyFont="1" applyFill="1" applyBorder="1" applyAlignment="1" applyProtection="1">
      <alignment horizontal="center" vertical="center" shrinkToFit="1"/>
      <protection hidden="1"/>
    </xf>
    <xf numFmtId="0" fontId="102" fillId="0" borderId="76" xfId="2" applyFont="1" applyFill="1" applyBorder="1" applyAlignment="1" applyProtection="1">
      <alignment horizontal="center" vertical="center" shrinkToFit="1"/>
      <protection hidden="1"/>
    </xf>
    <xf numFmtId="0" fontId="96" fillId="0" borderId="49" xfId="2" applyFont="1" applyFill="1" applyBorder="1" applyAlignment="1" applyProtection="1">
      <alignment horizontal="right" vertical="center" shrinkToFit="1"/>
      <protection locked="0"/>
    </xf>
    <xf numFmtId="0" fontId="96" fillId="0" borderId="50" xfId="2" applyFont="1" applyFill="1" applyBorder="1" applyAlignment="1" applyProtection="1">
      <alignment horizontal="right" vertical="center" shrinkToFit="1"/>
      <protection locked="0"/>
    </xf>
    <xf numFmtId="0" fontId="96" fillId="0" borderId="74" xfId="2" applyFont="1" applyFill="1" applyBorder="1" applyAlignment="1" applyProtection="1">
      <alignment horizontal="right" vertical="center" shrinkToFit="1"/>
      <protection locked="0"/>
    </xf>
    <xf numFmtId="0" fontId="96" fillId="0" borderId="61" xfId="2" applyFont="1" applyFill="1" applyBorder="1" applyAlignment="1" applyProtection="1">
      <alignment horizontal="right" vertical="center" shrinkToFit="1"/>
      <protection locked="0"/>
    </xf>
    <xf numFmtId="0" fontId="92" fillId="0" borderId="41" xfId="2" applyFont="1" applyFill="1" applyBorder="1" applyAlignment="1" applyProtection="1">
      <alignment horizontal="center" vertical="center" shrinkToFit="1"/>
      <protection hidden="1"/>
    </xf>
    <xf numFmtId="0" fontId="92" fillId="0" borderId="42" xfId="2" applyFont="1" applyFill="1" applyBorder="1" applyAlignment="1" applyProtection="1">
      <alignment horizontal="center" vertical="center" shrinkToFit="1"/>
      <protection hidden="1"/>
    </xf>
    <xf numFmtId="0" fontId="92" fillId="0" borderId="0" xfId="2" applyFont="1" applyFill="1" applyBorder="1" applyAlignment="1" applyProtection="1">
      <alignment horizontal="left" vertical="center"/>
      <protection hidden="1"/>
    </xf>
    <xf numFmtId="0" fontId="92" fillId="0" borderId="4" xfId="2" applyFont="1" applyFill="1" applyBorder="1" applyAlignment="1">
      <alignment horizontal="distributed" vertical="center" shrinkToFit="1"/>
    </xf>
    <xf numFmtId="0" fontId="92" fillId="0" borderId="5" xfId="2" applyFont="1" applyFill="1" applyBorder="1" applyAlignment="1">
      <alignment horizontal="distributed" vertical="center" shrinkToFit="1"/>
    </xf>
    <xf numFmtId="0" fontId="92" fillId="0" borderId="58" xfId="2" applyFont="1" applyFill="1" applyBorder="1" applyAlignment="1">
      <alignment horizontal="distributed" vertical="center" shrinkToFit="1"/>
    </xf>
    <xf numFmtId="0" fontId="92" fillId="0" borderId="74" xfId="2" applyFont="1" applyFill="1" applyBorder="1" applyAlignment="1">
      <alignment horizontal="distributed" vertical="center" shrinkToFit="1"/>
    </xf>
    <xf numFmtId="38" fontId="105" fillId="0" borderId="74" xfId="3" applyFont="1" applyFill="1" applyBorder="1" applyAlignment="1" applyProtection="1">
      <alignment horizontal="right" vertical="center" shrinkToFit="1"/>
      <protection locked="0"/>
    </xf>
    <xf numFmtId="38" fontId="105" fillId="0" borderId="76" xfId="3" applyFont="1" applyFill="1" applyBorder="1" applyAlignment="1" applyProtection="1">
      <alignment horizontal="right" vertical="center" shrinkToFit="1"/>
      <protection locked="0"/>
    </xf>
    <xf numFmtId="0" fontId="92" fillId="0" borderId="67" xfId="2" applyFont="1" applyFill="1" applyBorder="1" applyAlignment="1">
      <alignment horizontal="left" vertical="center" shrinkToFit="1"/>
    </xf>
    <xf numFmtId="0" fontId="102" fillId="0" borderId="55" xfId="2" applyFont="1" applyFill="1" applyBorder="1" applyAlignment="1" applyProtection="1">
      <alignment horizontal="center" vertical="center" shrinkToFit="1"/>
      <protection hidden="1"/>
    </xf>
    <xf numFmtId="0" fontId="102" fillId="0" borderId="13" xfId="2" applyFont="1" applyFill="1" applyBorder="1" applyAlignment="1" applyProtection="1">
      <alignment horizontal="center" vertical="center" shrinkToFit="1"/>
      <protection hidden="1"/>
    </xf>
    <xf numFmtId="0" fontId="102" fillId="0" borderId="32" xfId="2" applyFont="1" applyFill="1" applyBorder="1" applyAlignment="1" applyProtection="1">
      <alignment horizontal="center" vertical="center" shrinkToFit="1"/>
      <protection hidden="1"/>
    </xf>
    <xf numFmtId="0" fontId="102" fillId="0" borderId="0" xfId="2" applyFont="1" applyFill="1" applyBorder="1" applyAlignment="1" applyProtection="1">
      <alignment horizontal="center" vertical="center" shrinkToFit="1"/>
      <protection hidden="1"/>
    </xf>
    <xf numFmtId="0" fontId="102" fillId="0" borderId="57" xfId="2" applyFont="1" applyFill="1" applyBorder="1" applyAlignment="1" applyProtection="1">
      <alignment horizontal="center" vertical="center" shrinkToFit="1"/>
      <protection hidden="1"/>
    </xf>
    <xf numFmtId="0" fontId="102" fillId="0" borderId="5" xfId="2" applyFont="1" applyFill="1" applyBorder="1" applyAlignment="1" applyProtection="1">
      <alignment horizontal="center" vertical="center" shrinkToFit="1"/>
      <protection hidden="1"/>
    </xf>
    <xf numFmtId="0" fontId="97" fillId="0" borderId="41" xfId="1" applyFont="1" applyFill="1" applyBorder="1" applyAlignment="1" applyProtection="1">
      <alignment horizontal="center" vertical="center" textRotation="255" wrapText="1"/>
      <protection hidden="1"/>
    </xf>
    <xf numFmtId="0" fontId="97" fillId="0" borderId="42" xfId="1" applyFont="1" applyFill="1" applyBorder="1" applyAlignment="1" applyProtection="1">
      <alignment horizontal="center" vertical="center" textRotation="255" wrapText="1"/>
      <protection hidden="1"/>
    </xf>
    <xf numFmtId="0" fontId="97" fillId="0" borderId="48" xfId="1" applyFont="1" applyFill="1" applyBorder="1" applyAlignment="1" applyProtection="1">
      <alignment horizontal="center" vertical="center" textRotation="255" wrapText="1"/>
      <protection hidden="1"/>
    </xf>
    <xf numFmtId="0" fontId="97" fillId="0" borderId="49" xfId="1" applyFont="1" applyFill="1" applyBorder="1" applyAlignment="1" applyProtection="1">
      <alignment horizontal="center" vertical="center" textRotation="255" wrapText="1"/>
      <protection hidden="1"/>
    </xf>
    <xf numFmtId="0" fontId="97" fillId="0" borderId="73" xfId="1" applyFont="1" applyFill="1" applyBorder="1" applyAlignment="1" applyProtection="1">
      <alignment horizontal="center" vertical="center" textRotation="255" wrapText="1"/>
      <protection hidden="1"/>
    </xf>
    <xf numFmtId="0" fontId="97" fillId="0" borderId="74" xfId="1" applyFont="1" applyFill="1" applyBorder="1" applyAlignment="1" applyProtection="1">
      <alignment horizontal="center" vertical="center" textRotation="255" wrapText="1"/>
      <protection hidden="1"/>
    </xf>
    <xf numFmtId="38" fontId="102" fillId="0" borderId="55" xfId="3" applyFont="1" applyFill="1" applyBorder="1" applyAlignment="1" applyProtection="1">
      <alignment horizontal="center" vertical="top" shrinkToFit="1"/>
      <protection hidden="1"/>
    </xf>
    <xf numFmtId="38" fontId="102" fillId="0" borderId="13" xfId="3" applyFont="1" applyFill="1" applyBorder="1" applyAlignment="1" applyProtection="1">
      <alignment horizontal="center" vertical="top" shrinkToFit="1"/>
      <protection hidden="1"/>
    </xf>
    <xf numFmtId="38" fontId="102" fillId="0" borderId="32" xfId="3" applyFont="1" applyFill="1" applyBorder="1" applyAlignment="1" applyProtection="1">
      <alignment horizontal="center" vertical="top" shrinkToFit="1"/>
      <protection hidden="1"/>
    </xf>
    <xf numFmtId="38" fontId="102" fillId="0" borderId="0" xfId="3" applyFont="1" applyFill="1" applyBorder="1" applyAlignment="1" applyProtection="1">
      <alignment horizontal="center" vertical="top" shrinkToFit="1"/>
      <protection hidden="1"/>
    </xf>
    <xf numFmtId="38" fontId="102" fillId="0" borderId="57" xfId="3" applyFont="1" applyFill="1" applyBorder="1" applyAlignment="1" applyProtection="1">
      <alignment horizontal="center" vertical="top" shrinkToFit="1"/>
      <protection hidden="1"/>
    </xf>
    <xf numFmtId="38" fontId="102" fillId="0" borderId="5" xfId="3" applyFont="1" applyFill="1" applyBorder="1" applyAlignment="1" applyProtection="1">
      <alignment horizontal="center" vertical="top" shrinkToFit="1"/>
      <protection hidden="1"/>
    </xf>
    <xf numFmtId="0" fontId="98" fillId="0" borderId="69" xfId="2" applyFont="1" applyFill="1" applyBorder="1" applyAlignment="1" applyProtection="1">
      <alignment horizontal="center" vertical="top" shrinkToFit="1"/>
      <protection hidden="1"/>
    </xf>
    <xf numFmtId="0" fontId="98" fillId="0" borderId="14" xfId="2" applyFont="1" applyFill="1" applyBorder="1" applyAlignment="1" applyProtection="1">
      <alignment horizontal="center" vertical="top" shrinkToFit="1"/>
      <protection hidden="1"/>
    </xf>
    <xf numFmtId="0" fontId="98" fillId="0" borderId="6" xfId="2" applyFont="1" applyFill="1" applyBorder="1" applyAlignment="1" applyProtection="1">
      <alignment horizontal="center" vertical="top" shrinkToFit="1"/>
      <protection hidden="1"/>
    </xf>
    <xf numFmtId="38" fontId="102" fillId="0" borderId="49" xfId="3" applyFont="1" applyFill="1" applyBorder="1" applyAlignment="1" applyProtection="1">
      <alignment horizontal="center" vertical="top" shrinkToFit="1"/>
      <protection hidden="1"/>
    </xf>
    <xf numFmtId="38" fontId="102" fillId="0" borderId="54" xfId="3" applyFont="1" applyFill="1" applyBorder="1" applyAlignment="1" applyProtection="1">
      <alignment horizontal="center" vertical="top" shrinkToFit="1"/>
      <protection hidden="1"/>
    </xf>
    <xf numFmtId="38" fontId="103" fillId="0" borderId="49" xfId="3" applyFont="1" applyFill="1" applyBorder="1" applyAlignment="1" applyProtection="1">
      <alignment horizontal="center" vertical="top" shrinkToFit="1"/>
      <protection hidden="1"/>
    </xf>
    <xf numFmtId="38" fontId="103" fillId="0" borderId="54" xfId="3" applyFont="1" applyFill="1" applyBorder="1" applyAlignment="1" applyProtection="1">
      <alignment horizontal="center" vertical="top" shrinkToFit="1"/>
      <protection hidden="1"/>
    </xf>
    <xf numFmtId="0" fontId="96" fillId="0" borderId="0" xfId="2" applyFont="1" applyFill="1" applyAlignment="1" applyProtection="1">
      <alignment horizontal="left" vertical="center" shrinkToFit="1"/>
      <protection hidden="1"/>
    </xf>
    <xf numFmtId="0" fontId="92" fillId="0" borderId="0" xfId="2" applyFont="1" applyFill="1" applyAlignment="1" applyProtection="1">
      <alignment horizontal="left" vertical="center" wrapText="1" shrinkToFit="1"/>
      <protection hidden="1"/>
    </xf>
    <xf numFmtId="0" fontId="97" fillId="0" borderId="41" xfId="2" applyFont="1" applyFill="1" applyBorder="1" applyAlignment="1" applyProtection="1">
      <alignment horizontal="center" vertical="center" shrinkToFit="1"/>
      <protection hidden="1"/>
    </xf>
    <xf numFmtId="0" fontId="97" fillId="0" borderId="42" xfId="2" applyFont="1" applyFill="1" applyBorder="1" applyAlignment="1" applyProtection="1">
      <alignment horizontal="center" vertical="center" shrinkToFit="1"/>
      <protection hidden="1"/>
    </xf>
    <xf numFmtId="0" fontId="97" fillId="0" borderId="48" xfId="2" applyFont="1" applyFill="1" applyBorder="1" applyAlignment="1" applyProtection="1">
      <alignment horizontal="center" vertical="center" shrinkToFit="1"/>
      <protection hidden="1"/>
    </xf>
    <xf numFmtId="0" fontId="97" fillId="0" borderId="49" xfId="2" applyFont="1" applyFill="1" applyBorder="1" applyAlignment="1" applyProtection="1">
      <alignment horizontal="center" vertical="center" shrinkToFit="1"/>
      <protection hidden="1"/>
    </xf>
    <xf numFmtId="0" fontId="99" fillId="0" borderId="42" xfId="2" applyFont="1" applyFill="1" applyBorder="1" applyAlignment="1" applyProtection="1">
      <alignment horizontal="center" vertical="center" shrinkToFit="1"/>
      <protection hidden="1"/>
    </xf>
    <xf numFmtId="0" fontId="99" fillId="0" borderId="49" xfId="2" applyFont="1" applyFill="1" applyBorder="1" applyAlignment="1" applyProtection="1">
      <alignment horizontal="center" vertical="center" shrinkToFit="1"/>
      <protection hidden="1"/>
    </xf>
    <xf numFmtId="0" fontId="97" fillId="0" borderId="47" xfId="2" applyFont="1" applyFill="1" applyBorder="1" applyAlignment="1" applyProtection="1">
      <alignment horizontal="center" vertical="center" shrinkToFit="1"/>
      <protection hidden="1"/>
    </xf>
    <xf numFmtId="0" fontId="97" fillId="0" borderId="54" xfId="2" applyFont="1" applyFill="1" applyBorder="1" applyAlignment="1" applyProtection="1">
      <alignment horizontal="center" vertical="center" shrinkToFit="1"/>
      <protection hidden="1"/>
    </xf>
    <xf numFmtId="38" fontId="98" fillId="0" borderId="56" xfId="3" applyFont="1" applyFill="1" applyBorder="1" applyAlignment="1" applyProtection="1">
      <alignment horizontal="center" vertical="top" shrinkToFit="1"/>
      <protection hidden="1"/>
    </xf>
    <xf numFmtId="38" fontId="98" fillId="0" borderId="31" xfId="3" applyFont="1" applyFill="1" applyBorder="1" applyAlignment="1" applyProtection="1">
      <alignment horizontal="center" vertical="top" shrinkToFit="1"/>
      <protection hidden="1"/>
    </xf>
    <xf numFmtId="38" fontId="98" fillId="0" borderId="58" xfId="3" applyFont="1" applyFill="1" applyBorder="1" applyAlignment="1" applyProtection="1">
      <alignment horizontal="center" vertical="top" shrinkToFit="1"/>
      <protection hidden="1"/>
    </xf>
    <xf numFmtId="38" fontId="101" fillId="0" borderId="55" xfId="3" applyFont="1" applyFill="1" applyBorder="1" applyAlignment="1" applyProtection="1">
      <alignment horizontal="center" vertical="top" shrinkToFit="1"/>
      <protection hidden="1"/>
    </xf>
    <xf numFmtId="38" fontId="101" fillId="0" borderId="13" xfId="3" applyFont="1" applyFill="1" applyBorder="1" applyAlignment="1" applyProtection="1">
      <alignment horizontal="center" vertical="top" shrinkToFit="1"/>
      <protection hidden="1"/>
    </xf>
    <xf numFmtId="38" fontId="101" fillId="0" borderId="32" xfId="3" applyFont="1" applyFill="1" applyBorder="1" applyAlignment="1" applyProtection="1">
      <alignment horizontal="center" vertical="top" shrinkToFit="1"/>
      <protection hidden="1"/>
    </xf>
    <xf numFmtId="38" fontId="101" fillId="0" borderId="0" xfId="3" applyFont="1" applyFill="1" applyBorder="1" applyAlignment="1" applyProtection="1">
      <alignment horizontal="center" vertical="top" shrinkToFit="1"/>
      <protection hidden="1"/>
    </xf>
    <xf numFmtId="38" fontId="101" fillId="0" borderId="57" xfId="3" applyFont="1" applyFill="1" applyBorder="1" applyAlignment="1" applyProtection="1">
      <alignment horizontal="center" vertical="top" shrinkToFit="1"/>
      <protection hidden="1"/>
    </xf>
    <xf numFmtId="38" fontId="101" fillId="0" borderId="5" xfId="3" applyFont="1" applyFill="1" applyBorder="1" applyAlignment="1" applyProtection="1">
      <alignment horizontal="center" vertical="top" shrinkToFit="1"/>
      <protection hidden="1"/>
    </xf>
    <xf numFmtId="0" fontId="101" fillId="0" borderId="55" xfId="2" applyFont="1" applyFill="1" applyBorder="1" applyAlignment="1" applyProtection="1">
      <alignment horizontal="center" vertical="center" shrinkToFit="1"/>
      <protection hidden="1"/>
    </xf>
    <xf numFmtId="0" fontId="101" fillId="0" borderId="13" xfId="2" applyFont="1" applyFill="1" applyBorder="1" applyAlignment="1" applyProtection="1">
      <alignment horizontal="center" vertical="center" shrinkToFit="1"/>
      <protection hidden="1"/>
    </xf>
    <xf numFmtId="0" fontId="101" fillId="0" borderId="32" xfId="2" applyFont="1" applyFill="1" applyBorder="1" applyAlignment="1" applyProtection="1">
      <alignment horizontal="center" vertical="center" shrinkToFit="1"/>
      <protection hidden="1"/>
    </xf>
    <xf numFmtId="0" fontId="101" fillId="0" borderId="0" xfId="2" applyFont="1" applyFill="1" applyBorder="1" applyAlignment="1" applyProtection="1">
      <alignment horizontal="center" vertical="center" shrinkToFit="1"/>
      <protection hidden="1"/>
    </xf>
    <xf numFmtId="0" fontId="101" fillId="0" borderId="57" xfId="2" applyFont="1" applyFill="1" applyBorder="1" applyAlignment="1" applyProtection="1">
      <alignment horizontal="center" vertical="center" shrinkToFit="1"/>
      <protection hidden="1"/>
    </xf>
    <xf numFmtId="0" fontId="101" fillId="0" borderId="5" xfId="2" applyFont="1" applyFill="1" applyBorder="1" applyAlignment="1" applyProtection="1">
      <alignment horizontal="center" vertical="center" shrinkToFit="1"/>
      <protection hidden="1"/>
    </xf>
    <xf numFmtId="0" fontId="106" fillId="0" borderId="13" xfId="2" applyFont="1" applyFill="1" applyBorder="1" applyAlignment="1" applyProtection="1">
      <alignment horizontal="center" vertical="center" shrinkToFit="1"/>
      <protection hidden="1"/>
    </xf>
    <xf numFmtId="0" fontId="106" fillId="0" borderId="69" xfId="2" applyFont="1" applyFill="1" applyBorder="1" applyAlignment="1" applyProtection="1">
      <alignment horizontal="center" vertical="center" shrinkToFit="1"/>
      <protection hidden="1"/>
    </xf>
    <xf numFmtId="0" fontId="106" fillId="0" borderId="0" xfId="2" applyFont="1" applyFill="1" applyBorder="1" applyAlignment="1" applyProtection="1">
      <alignment horizontal="center" vertical="center" shrinkToFit="1"/>
      <protection hidden="1"/>
    </xf>
    <xf numFmtId="0" fontId="106" fillId="0" borderId="14" xfId="2" applyFont="1" applyFill="1" applyBorder="1" applyAlignment="1" applyProtection="1">
      <alignment horizontal="center" vertical="center" shrinkToFit="1"/>
      <protection hidden="1"/>
    </xf>
    <xf numFmtId="0" fontId="106" fillId="0" borderId="5" xfId="2" applyFont="1" applyFill="1" applyBorder="1" applyAlignment="1" applyProtection="1">
      <alignment horizontal="center" vertical="center" shrinkToFit="1"/>
      <protection hidden="1"/>
    </xf>
    <xf numFmtId="0" fontId="106" fillId="0" borderId="6" xfId="2" applyFont="1" applyFill="1" applyBorder="1" applyAlignment="1" applyProtection="1">
      <alignment horizontal="center" vertical="center" shrinkToFit="1"/>
      <protection hidden="1"/>
    </xf>
    <xf numFmtId="38" fontId="91" fillId="0" borderId="55" xfId="2" applyNumberFormat="1" applyFont="1" applyFill="1" applyBorder="1" applyAlignment="1" applyProtection="1">
      <alignment horizontal="center" vertical="center"/>
      <protection hidden="1"/>
    </xf>
    <xf numFmtId="38" fontId="91" fillId="0" borderId="13" xfId="2" applyNumberFormat="1" applyFont="1" applyFill="1" applyBorder="1" applyAlignment="1" applyProtection="1">
      <alignment horizontal="center" vertical="center"/>
      <protection hidden="1"/>
    </xf>
    <xf numFmtId="38" fontId="91" fillId="0" borderId="32" xfId="2" applyNumberFormat="1" applyFont="1" applyFill="1" applyBorder="1" applyAlignment="1" applyProtection="1">
      <alignment horizontal="center" vertical="center"/>
      <protection hidden="1"/>
    </xf>
    <xf numFmtId="38" fontId="91" fillId="0" borderId="0" xfId="2" applyNumberFormat="1" applyFont="1" applyFill="1" applyBorder="1" applyAlignment="1" applyProtection="1">
      <alignment horizontal="center" vertical="center"/>
      <protection hidden="1"/>
    </xf>
    <xf numFmtId="38" fontId="91" fillId="0" borderId="57" xfId="2" applyNumberFormat="1" applyFont="1" applyFill="1" applyBorder="1" applyAlignment="1" applyProtection="1">
      <alignment horizontal="center" vertical="center"/>
      <protection hidden="1"/>
    </xf>
    <xf numFmtId="38" fontId="91" fillId="0" borderId="5" xfId="2" applyNumberFormat="1" applyFont="1" applyFill="1" applyBorder="1" applyAlignment="1" applyProtection="1">
      <alignment horizontal="center" vertical="center"/>
      <protection hidden="1"/>
    </xf>
    <xf numFmtId="0" fontId="92" fillId="0" borderId="72" xfId="2" applyFont="1" applyFill="1" applyBorder="1" applyAlignment="1" applyProtection="1">
      <alignment horizontal="center" vertical="center" shrinkToFit="1"/>
      <protection hidden="1"/>
    </xf>
    <xf numFmtId="0" fontId="92" fillId="0" borderId="65" xfId="2" applyFont="1" applyFill="1" applyBorder="1" applyAlignment="1" applyProtection="1">
      <alignment horizontal="center" vertical="center" shrinkToFit="1"/>
      <protection hidden="1"/>
    </xf>
    <xf numFmtId="0" fontId="92" fillId="0" borderId="32" xfId="2" applyFont="1" applyFill="1" applyBorder="1" applyAlignment="1" applyProtection="1">
      <alignment horizontal="center" vertical="center" shrinkToFit="1"/>
      <protection hidden="1"/>
    </xf>
    <xf numFmtId="0" fontId="92" fillId="0" borderId="0" xfId="2" applyFont="1" applyFill="1" applyBorder="1" applyAlignment="1" applyProtection="1">
      <alignment horizontal="center" vertical="center" shrinkToFit="1"/>
      <protection hidden="1"/>
    </xf>
    <xf numFmtId="0" fontId="92" fillId="0" borderId="57" xfId="2" applyFont="1" applyFill="1" applyBorder="1" applyAlignment="1" applyProtection="1">
      <alignment horizontal="center" vertical="center" shrinkToFit="1"/>
      <protection hidden="1"/>
    </xf>
    <xf numFmtId="0" fontId="92" fillId="0" borderId="5" xfId="2" applyFont="1" applyFill="1" applyBorder="1" applyAlignment="1" applyProtection="1">
      <alignment horizontal="center" vertical="center" shrinkToFit="1"/>
      <protection hidden="1"/>
    </xf>
    <xf numFmtId="38" fontId="101" fillId="0" borderId="69" xfId="3" applyFont="1" applyFill="1" applyBorder="1" applyAlignment="1" applyProtection="1">
      <alignment horizontal="center" vertical="top" shrinkToFit="1"/>
      <protection hidden="1"/>
    </xf>
    <xf numFmtId="38" fontId="101" fillId="0" borderId="14" xfId="3" applyFont="1" applyFill="1" applyBorder="1" applyAlignment="1" applyProtection="1">
      <alignment horizontal="center" vertical="top" shrinkToFit="1"/>
      <protection hidden="1"/>
    </xf>
    <xf numFmtId="38" fontId="101" fillId="0" borderId="78" xfId="3" applyFont="1" applyFill="1" applyBorder="1" applyAlignment="1" applyProtection="1">
      <alignment horizontal="center" vertical="top" shrinkToFit="1"/>
      <protection hidden="1"/>
    </xf>
    <xf numFmtId="38" fontId="101" fillId="0" borderId="40" xfId="3" applyFont="1" applyFill="1" applyBorder="1" applyAlignment="1" applyProtection="1">
      <alignment horizontal="center" vertical="top" shrinkToFit="1"/>
      <protection hidden="1"/>
    </xf>
    <xf numFmtId="38" fontId="101" fillId="0" borderId="68" xfId="3" applyFont="1" applyFill="1" applyBorder="1" applyAlignment="1" applyProtection="1">
      <alignment horizontal="center" vertical="top" shrinkToFit="1"/>
      <protection hidden="1"/>
    </xf>
    <xf numFmtId="0" fontId="91" fillId="0" borderId="0" xfId="2" applyFont="1" applyFill="1" applyAlignment="1" applyProtection="1">
      <alignment horizontal="left" vertical="center" shrinkToFit="1"/>
      <protection hidden="1"/>
    </xf>
    <xf numFmtId="0" fontId="100" fillId="0" borderId="41" xfId="2" applyFont="1" applyFill="1" applyBorder="1" applyAlignment="1" applyProtection="1">
      <alignment horizontal="center" vertical="center" shrinkToFit="1"/>
      <protection hidden="1"/>
    </xf>
    <xf numFmtId="0" fontId="100" fillId="0" borderId="42" xfId="2" applyFont="1" applyFill="1" applyBorder="1" applyAlignment="1" applyProtection="1">
      <alignment horizontal="center" vertical="center" shrinkToFit="1"/>
      <protection hidden="1"/>
    </xf>
    <xf numFmtId="0" fontId="91" fillId="0" borderId="12" xfId="2" applyFont="1" applyFill="1" applyBorder="1" applyAlignment="1" applyProtection="1">
      <alignment horizontal="center" vertical="center"/>
      <protection hidden="1"/>
    </xf>
    <xf numFmtId="0" fontId="91" fillId="0" borderId="13" xfId="2" applyFont="1" applyFill="1" applyBorder="1" applyAlignment="1" applyProtection="1">
      <alignment horizontal="center" vertical="center"/>
      <protection hidden="1"/>
    </xf>
    <xf numFmtId="0" fontId="91" fillId="0" borderId="30" xfId="2" applyFont="1" applyFill="1" applyBorder="1" applyAlignment="1" applyProtection="1">
      <alignment horizontal="center" vertical="center"/>
      <protection hidden="1"/>
    </xf>
    <xf numFmtId="0" fontId="91" fillId="0" borderId="0" xfId="2" applyFont="1" applyFill="1" applyBorder="1" applyAlignment="1" applyProtection="1">
      <alignment horizontal="center" vertical="center"/>
      <protection hidden="1"/>
    </xf>
    <xf numFmtId="0" fontId="91" fillId="0" borderId="4" xfId="2" applyFont="1" applyFill="1" applyBorder="1" applyAlignment="1" applyProtection="1">
      <alignment horizontal="center" vertical="center"/>
      <protection hidden="1"/>
    </xf>
    <xf numFmtId="0" fontId="91" fillId="0" borderId="5" xfId="2" applyFont="1" applyFill="1" applyBorder="1" applyAlignment="1" applyProtection="1">
      <alignment horizontal="center" vertical="center"/>
      <protection hidden="1"/>
    </xf>
    <xf numFmtId="0" fontId="91" fillId="0" borderId="67" xfId="2" applyFont="1" applyFill="1" applyBorder="1" applyAlignment="1" applyProtection="1">
      <alignment horizontal="center" vertical="center"/>
      <protection hidden="1"/>
    </xf>
    <xf numFmtId="0" fontId="91" fillId="0" borderId="40" xfId="2" applyFont="1" applyFill="1" applyBorder="1" applyAlignment="1" applyProtection="1">
      <alignment horizontal="center" vertical="center"/>
      <protection hidden="1"/>
    </xf>
    <xf numFmtId="0" fontId="96" fillId="0" borderId="0" xfId="2" applyFont="1" applyFill="1" applyAlignment="1">
      <alignment horizontal="center" vertical="center" shrinkToFit="1"/>
    </xf>
    <xf numFmtId="0" fontId="96" fillId="0" borderId="0" xfId="2" applyFont="1" applyFill="1" applyAlignment="1" applyProtection="1">
      <alignment horizontal="left" vertical="center"/>
      <protection hidden="1"/>
    </xf>
    <xf numFmtId="38" fontId="101" fillId="0" borderId="12" xfId="3" applyFont="1" applyFill="1" applyBorder="1" applyAlignment="1" applyProtection="1">
      <alignment horizontal="center" vertical="center" shrinkToFit="1"/>
      <protection hidden="1"/>
    </xf>
    <xf numFmtId="38" fontId="101" fillId="0" borderId="13" xfId="3" applyFont="1" applyFill="1" applyBorder="1" applyAlignment="1" applyProtection="1">
      <alignment horizontal="center" vertical="center" shrinkToFit="1"/>
      <protection hidden="1"/>
    </xf>
    <xf numFmtId="38" fontId="101" fillId="0" borderId="56" xfId="3" applyFont="1" applyFill="1" applyBorder="1" applyAlignment="1" applyProtection="1">
      <alignment horizontal="center" vertical="center" shrinkToFit="1"/>
      <protection hidden="1"/>
    </xf>
    <xf numFmtId="38" fontId="101" fillId="0" borderId="30" xfId="3" applyFont="1" applyFill="1" applyBorder="1" applyAlignment="1" applyProtection="1">
      <alignment horizontal="center" vertical="center" shrinkToFit="1"/>
      <protection hidden="1"/>
    </xf>
    <xf numFmtId="38" fontId="101" fillId="0" borderId="0" xfId="3" applyFont="1" applyFill="1" applyBorder="1" applyAlignment="1" applyProtection="1">
      <alignment horizontal="center" vertical="center" shrinkToFit="1"/>
      <protection hidden="1"/>
    </xf>
    <xf numFmtId="38" fontId="101" fillId="0" borderId="31" xfId="3" applyFont="1" applyFill="1" applyBorder="1" applyAlignment="1" applyProtection="1">
      <alignment horizontal="center" vertical="center" shrinkToFit="1"/>
      <protection hidden="1"/>
    </xf>
    <xf numFmtId="38" fontId="101" fillId="0" borderId="67" xfId="3" applyFont="1" applyFill="1" applyBorder="1" applyAlignment="1" applyProtection="1">
      <alignment horizontal="center" vertical="center" shrinkToFit="1"/>
      <protection hidden="1"/>
    </xf>
    <xf numFmtId="38" fontId="101" fillId="0" borderId="40" xfId="3" applyFont="1" applyFill="1" applyBorder="1" applyAlignment="1" applyProtection="1">
      <alignment horizontal="center" vertical="center" shrinkToFit="1"/>
      <protection hidden="1"/>
    </xf>
    <xf numFmtId="38" fontId="101" fillId="0" borderId="77" xfId="3" applyFont="1" applyFill="1" applyBorder="1" applyAlignment="1" applyProtection="1">
      <alignment horizontal="center" vertical="center" shrinkToFit="1"/>
      <protection hidden="1"/>
    </xf>
    <xf numFmtId="38" fontId="97" fillId="0" borderId="55" xfId="3" applyFont="1" applyFill="1" applyBorder="1" applyAlignment="1" applyProtection="1">
      <alignment horizontal="center" vertical="center" shrinkToFit="1"/>
      <protection hidden="1"/>
    </xf>
    <xf numFmtId="38" fontId="97" fillId="0" borderId="13" xfId="3" applyFont="1" applyFill="1" applyBorder="1" applyAlignment="1" applyProtection="1">
      <alignment horizontal="center" vertical="center" shrinkToFit="1"/>
      <protection hidden="1"/>
    </xf>
    <xf numFmtId="38" fontId="97" fillId="0" borderId="56" xfId="3" applyFont="1" applyFill="1" applyBorder="1" applyAlignment="1" applyProtection="1">
      <alignment horizontal="center" vertical="center" shrinkToFit="1"/>
      <protection hidden="1"/>
    </xf>
    <xf numFmtId="38" fontId="97" fillId="0" borderId="32" xfId="3" applyFont="1" applyFill="1" applyBorder="1" applyAlignment="1" applyProtection="1">
      <alignment horizontal="center" vertical="center" shrinkToFit="1"/>
      <protection hidden="1"/>
    </xf>
    <xf numFmtId="38" fontId="97" fillId="0" borderId="0" xfId="3" applyFont="1" applyFill="1" applyBorder="1" applyAlignment="1" applyProtection="1">
      <alignment horizontal="center" vertical="center" shrinkToFit="1"/>
      <protection hidden="1"/>
    </xf>
    <xf numFmtId="38" fontId="97" fillId="0" borderId="31" xfId="3" applyFont="1" applyFill="1" applyBorder="1" applyAlignment="1" applyProtection="1">
      <alignment horizontal="center" vertical="center" shrinkToFit="1"/>
      <protection hidden="1"/>
    </xf>
    <xf numFmtId="38" fontId="97" fillId="0" borderId="78" xfId="3" applyFont="1" applyFill="1" applyBorder="1" applyAlignment="1" applyProtection="1">
      <alignment horizontal="center" vertical="center" shrinkToFit="1"/>
      <protection hidden="1"/>
    </xf>
    <xf numFmtId="38" fontId="97" fillId="0" borderId="40" xfId="3" applyFont="1" applyFill="1" applyBorder="1" applyAlignment="1" applyProtection="1">
      <alignment horizontal="center" vertical="center" shrinkToFit="1"/>
      <protection hidden="1"/>
    </xf>
    <xf numFmtId="38" fontId="97" fillId="0" borderId="77" xfId="3" applyFont="1" applyFill="1" applyBorder="1" applyAlignment="1" applyProtection="1">
      <alignment horizontal="center" vertical="center" shrinkToFit="1"/>
      <protection hidden="1"/>
    </xf>
    <xf numFmtId="38" fontId="101" fillId="0" borderId="55" xfId="3" applyFont="1" applyFill="1" applyBorder="1" applyAlignment="1" applyProtection="1">
      <alignment horizontal="center" vertical="center" shrinkToFit="1"/>
      <protection hidden="1"/>
    </xf>
    <xf numFmtId="38" fontId="101" fillId="0" borderId="32" xfId="3" applyFont="1" applyFill="1" applyBorder="1" applyAlignment="1" applyProtection="1">
      <alignment horizontal="center" vertical="center" shrinkToFit="1"/>
      <protection hidden="1"/>
    </xf>
    <xf numFmtId="38" fontId="101" fillId="0" borderId="78" xfId="3" applyFont="1" applyFill="1" applyBorder="1" applyAlignment="1" applyProtection="1">
      <alignment horizontal="center" vertical="center" shrinkToFit="1"/>
      <protection hidden="1"/>
    </xf>
    <xf numFmtId="0" fontId="92" fillId="0" borderId="64" xfId="2" applyFont="1" applyFill="1" applyBorder="1" applyAlignment="1" applyProtection="1">
      <alignment horizontal="center" vertical="center" shrinkToFit="1"/>
      <protection hidden="1"/>
    </xf>
    <xf numFmtId="0" fontId="92" fillId="0" borderId="71" xfId="2" applyFont="1" applyFill="1" applyBorder="1" applyAlignment="1" applyProtection="1">
      <alignment horizontal="center" vertical="center" shrinkToFit="1"/>
      <protection hidden="1"/>
    </xf>
    <xf numFmtId="0" fontId="92" fillId="0" borderId="30" xfId="2" applyFont="1" applyFill="1" applyBorder="1" applyAlignment="1" applyProtection="1">
      <alignment horizontal="center" vertical="center" shrinkToFit="1"/>
      <protection hidden="1"/>
    </xf>
    <xf numFmtId="0" fontId="92" fillId="0" borderId="31" xfId="2" applyFont="1" applyFill="1" applyBorder="1" applyAlignment="1" applyProtection="1">
      <alignment horizontal="center" vertical="center" shrinkToFit="1"/>
      <protection hidden="1"/>
    </xf>
    <xf numFmtId="0" fontId="92" fillId="0" borderId="4" xfId="2" applyFont="1" applyFill="1" applyBorder="1" applyAlignment="1" applyProtection="1">
      <alignment horizontal="center" vertical="center" shrinkToFit="1"/>
      <protection hidden="1"/>
    </xf>
    <xf numFmtId="0" fontId="92" fillId="0" borderId="58" xfId="2" applyFont="1" applyFill="1" applyBorder="1" applyAlignment="1" applyProtection="1">
      <alignment horizontal="center" vertical="center" shrinkToFit="1"/>
      <protection hidden="1"/>
    </xf>
    <xf numFmtId="0" fontId="98" fillId="0" borderId="56" xfId="2" applyFont="1" applyFill="1" applyBorder="1" applyAlignment="1" applyProtection="1">
      <alignment horizontal="center" vertical="top" shrinkToFit="1"/>
      <protection hidden="1"/>
    </xf>
    <xf numFmtId="0" fontId="98" fillId="0" borderId="31" xfId="2" applyFont="1" applyFill="1" applyBorder="1" applyAlignment="1" applyProtection="1">
      <alignment horizontal="center" vertical="top" shrinkToFit="1"/>
      <protection hidden="1"/>
    </xf>
    <xf numFmtId="0" fontId="98" fillId="0" borderId="58" xfId="2" applyFont="1" applyFill="1" applyBorder="1" applyAlignment="1" applyProtection="1">
      <alignment horizontal="center" vertical="top" shrinkToFit="1"/>
      <protection hidden="1"/>
    </xf>
    <xf numFmtId="38" fontId="101" fillId="0" borderId="4" xfId="3" applyFont="1" applyFill="1" applyBorder="1" applyAlignment="1" applyProtection="1">
      <alignment horizontal="center" vertical="center" shrinkToFit="1"/>
      <protection hidden="1"/>
    </xf>
    <xf numFmtId="38" fontId="101" fillId="0" borderId="5" xfId="3" applyFont="1" applyFill="1" applyBorder="1" applyAlignment="1" applyProtection="1">
      <alignment horizontal="center" vertical="center" shrinkToFit="1"/>
      <protection hidden="1"/>
    </xf>
    <xf numFmtId="38" fontId="101" fillId="0" borderId="58" xfId="3" applyFont="1" applyFill="1" applyBorder="1" applyAlignment="1" applyProtection="1">
      <alignment horizontal="center" vertical="center" shrinkToFit="1"/>
      <protection hidden="1"/>
    </xf>
    <xf numFmtId="38" fontId="97" fillId="0" borderId="57" xfId="3" applyFont="1" applyFill="1" applyBorder="1" applyAlignment="1" applyProtection="1">
      <alignment horizontal="center" vertical="center" shrinkToFit="1"/>
      <protection hidden="1"/>
    </xf>
    <xf numFmtId="38" fontId="97" fillId="0" borderId="5" xfId="3" applyFont="1" applyFill="1" applyBorder="1" applyAlignment="1" applyProtection="1">
      <alignment horizontal="center" vertical="center" shrinkToFit="1"/>
      <protection hidden="1"/>
    </xf>
    <xf numFmtId="38" fontId="97" fillId="0" borderId="58" xfId="3" applyFont="1" applyFill="1" applyBorder="1" applyAlignment="1" applyProtection="1">
      <alignment horizontal="center" vertical="center" shrinkToFit="1"/>
      <protection hidden="1"/>
    </xf>
    <xf numFmtId="0" fontId="91" fillId="6" borderId="0" xfId="2" applyFont="1" applyFill="1" applyBorder="1" applyAlignment="1" applyProtection="1">
      <alignment horizontal="center" vertical="center" shrinkToFit="1"/>
      <protection hidden="1"/>
    </xf>
    <xf numFmtId="38" fontId="91" fillId="0" borderId="69" xfId="2" applyNumberFormat="1" applyFont="1" applyFill="1" applyBorder="1" applyAlignment="1" applyProtection="1">
      <alignment horizontal="center" vertical="center"/>
      <protection hidden="1"/>
    </xf>
    <xf numFmtId="38" fontId="91" fillId="0" borderId="14" xfId="2" applyNumberFormat="1" applyFont="1" applyFill="1" applyBorder="1" applyAlignment="1" applyProtection="1">
      <alignment horizontal="center" vertical="center"/>
      <protection hidden="1"/>
    </xf>
    <xf numFmtId="38" fontId="91" fillId="0" borderId="6" xfId="2" applyNumberFormat="1" applyFont="1" applyFill="1" applyBorder="1" applyAlignment="1" applyProtection="1">
      <alignment horizontal="center" vertical="center"/>
      <protection hidden="1"/>
    </xf>
    <xf numFmtId="38" fontId="91" fillId="0" borderId="78" xfId="2" applyNumberFormat="1" applyFont="1" applyFill="1" applyBorder="1" applyAlignment="1" applyProtection="1">
      <alignment horizontal="center" vertical="center"/>
      <protection hidden="1"/>
    </xf>
    <xf numFmtId="38" fontId="91" fillId="0" borderId="40" xfId="2" applyNumberFormat="1" applyFont="1" applyFill="1" applyBorder="1" applyAlignment="1" applyProtection="1">
      <alignment horizontal="center" vertical="center"/>
      <protection hidden="1"/>
    </xf>
    <xf numFmtId="38" fontId="91" fillId="0" borderId="68" xfId="2" applyNumberFormat="1" applyFont="1" applyFill="1" applyBorder="1" applyAlignment="1" applyProtection="1">
      <alignment horizontal="center" vertical="center"/>
      <protection hidden="1"/>
    </xf>
    <xf numFmtId="0" fontId="92" fillId="0" borderId="64" xfId="2" applyFont="1" applyFill="1" applyBorder="1" applyAlignment="1" applyProtection="1">
      <alignment horizontal="center" vertical="center"/>
      <protection hidden="1"/>
    </xf>
    <xf numFmtId="0" fontId="92" fillId="0" borderId="65" xfId="2" applyFont="1" applyFill="1" applyBorder="1" applyAlignment="1" applyProtection="1">
      <alignment horizontal="center" vertical="center"/>
      <protection hidden="1"/>
    </xf>
    <xf numFmtId="0" fontId="92" fillId="0" borderId="30" xfId="2" applyFont="1" applyFill="1" applyBorder="1" applyAlignment="1" applyProtection="1">
      <alignment horizontal="center" vertical="center"/>
      <protection hidden="1"/>
    </xf>
    <xf numFmtId="0" fontId="92" fillId="0" borderId="4" xfId="2" applyFont="1" applyFill="1" applyBorder="1" applyAlignment="1" applyProtection="1">
      <alignment horizontal="center" vertical="center"/>
      <protection hidden="1"/>
    </xf>
    <xf numFmtId="0" fontId="92" fillId="0" borderId="5" xfId="2" applyFont="1" applyFill="1" applyBorder="1" applyAlignment="1" applyProtection="1">
      <alignment horizontal="center" vertical="center"/>
      <protection hidden="1"/>
    </xf>
    <xf numFmtId="0" fontId="92" fillId="6" borderId="0" xfId="2" applyFont="1" applyFill="1" applyBorder="1" applyAlignment="1" applyProtection="1">
      <alignment horizontal="left" vertical="center" shrinkToFit="1"/>
      <protection hidden="1"/>
    </xf>
    <xf numFmtId="0" fontId="96" fillId="0" borderId="0" xfId="2" applyFont="1" applyFill="1" applyBorder="1" applyAlignment="1" applyProtection="1">
      <alignment horizontal="left" vertical="center" shrinkToFit="1"/>
      <protection hidden="1"/>
    </xf>
    <xf numFmtId="0" fontId="92" fillId="0" borderId="47" xfId="2" applyFont="1" applyFill="1" applyBorder="1" applyAlignment="1" applyProtection="1">
      <alignment horizontal="center" vertical="center"/>
      <protection hidden="1"/>
    </xf>
    <xf numFmtId="0" fontId="92" fillId="0" borderId="54" xfId="2" applyFont="1" applyFill="1" applyBorder="1" applyAlignment="1" applyProtection="1">
      <alignment horizontal="center" vertical="center"/>
      <protection hidden="1"/>
    </xf>
    <xf numFmtId="38" fontId="91" fillId="0" borderId="56" xfId="2" applyNumberFormat="1" applyFont="1" applyFill="1" applyBorder="1" applyAlignment="1" applyProtection="1">
      <alignment horizontal="center" vertical="center"/>
      <protection hidden="1"/>
    </xf>
    <xf numFmtId="38" fontId="91" fillId="0" borderId="31" xfId="2" applyNumberFormat="1" applyFont="1" applyFill="1" applyBorder="1" applyAlignment="1" applyProtection="1">
      <alignment horizontal="center" vertical="center"/>
      <protection hidden="1"/>
    </xf>
    <xf numFmtId="38" fontId="91" fillId="0" borderId="77" xfId="2" applyNumberFormat="1" applyFont="1" applyFill="1" applyBorder="1" applyAlignment="1" applyProtection="1">
      <alignment horizontal="center" vertical="center"/>
      <protection hidden="1"/>
    </xf>
    <xf numFmtId="38" fontId="91" fillId="0" borderId="58" xfId="2" applyNumberFormat="1" applyFont="1" applyFill="1" applyBorder="1" applyAlignment="1" applyProtection="1">
      <alignment horizontal="center" vertical="center"/>
      <protection hidden="1"/>
    </xf>
    <xf numFmtId="0" fontId="101" fillId="0" borderId="49" xfId="2" applyFont="1" applyFill="1" applyBorder="1" applyAlignment="1" applyProtection="1">
      <alignment horizontal="center" vertical="top" shrinkToFit="1"/>
      <protection hidden="1"/>
    </xf>
    <xf numFmtId="0" fontId="101" fillId="0" borderId="60" xfId="2" applyFont="1" applyFill="1" applyBorder="1" applyAlignment="1" applyProtection="1">
      <alignment horizontal="center" vertical="top" shrinkToFit="1"/>
      <protection hidden="1"/>
    </xf>
    <xf numFmtId="0" fontId="101" fillId="0" borderId="74" xfId="2" applyFont="1" applyFill="1" applyBorder="1" applyAlignment="1" applyProtection="1">
      <alignment horizontal="center" vertical="top" shrinkToFit="1"/>
      <protection hidden="1"/>
    </xf>
    <xf numFmtId="0" fontId="104" fillId="0" borderId="55" xfId="2" applyFont="1" applyFill="1" applyBorder="1" applyAlignment="1" applyProtection="1">
      <alignment horizontal="right" vertical="top" shrinkToFit="1"/>
      <protection hidden="1"/>
    </xf>
    <xf numFmtId="0" fontId="104" fillId="0" borderId="13" xfId="2" applyFont="1" applyFill="1" applyBorder="1" applyAlignment="1" applyProtection="1">
      <alignment horizontal="right" vertical="top" shrinkToFit="1"/>
      <protection hidden="1"/>
    </xf>
    <xf numFmtId="0" fontId="104" fillId="0" borderId="56" xfId="2" applyFont="1" applyFill="1" applyBorder="1" applyAlignment="1" applyProtection="1">
      <alignment horizontal="right" vertical="top" shrinkToFit="1"/>
      <protection hidden="1"/>
    </xf>
    <xf numFmtId="0" fontId="104" fillId="0" borderId="32" xfId="2" applyFont="1" applyFill="1" applyBorder="1" applyAlignment="1" applyProtection="1">
      <alignment horizontal="right" vertical="top" shrinkToFit="1"/>
      <protection hidden="1"/>
    </xf>
    <xf numFmtId="0" fontId="104" fillId="0" borderId="0" xfId="2" applyFont="1" applyFill="1" applyBorder="1" applyAlignment="1" applyProtection="1">
      <alignment horizontal="right" vertical="top" shrinkToFit="1"/>
      <protection hidden="1"/>
    </xf>
    <xf numFmtId="0" fontId="104" fillId="0" borderId="31" xfId="2" applyFont="1" applyFill="1" applyBorder="1" applyAlignment="1" applyProtection="1">
      <alignment horizontal="right" vertical="top" shrinkToFit="1"/>
      <protection hidden="1"/>
    </xf>
    <xf numFmtId="0" fontId="101" fillId="0" borderId="49" xfId="2" applyFont="1" applyFill="1" applyBorder="1" applyAlignment="1" applyProtection="1">
      <alignment horizontal="center" vertical="center" shrinkToFit="1"/>
      <protection hidden="1"/>
    </xf>
    <xf numFmtId="0" fontId="101" fillId="0" borderId="54" xfId="2" applyFont="1" applyFill="1" applyBorder="1" applyAlignment="1" applyProtection="1">
      <alignment horizontal="center" vertical="center" shrinkToFit="1"/>
      <protection hidden="1"/>
    </xf>
    <xf numFmtId="0" fontId="101" fillId="0" borderId="74" xfId="2" applyFont="1" applyFill="1" applyBorder="1" applyAlignment="1" applyProtection="1">
      <alignment horizontal="center" vertical="center" shrinkToFit="1"/>
      <protection hidden="1"/>
    </xf>
    <xf numFmtId="0" fontId="101" fillId="0" borderId="76" xfId="2" applyFont="1" applyFill="1" applyBorder="1" applyAlignment="1" applyProtection="1">
      <alignment horizontal="center" vertical="center" shrinkToFit="1"/>
      <protection hidden="1"/>
    </xf>
    <xf numFmtId="0" fontId="104" fillId="0" borderId="78" xfId="2" applyFont="1" applyFill="1" applyBorder="1" applyAlignment="1" applyProtection="1">
      <alignment horizontal="right" vertical="top" shrinkToFit="1"/>
      <protection hidden="1"/>
    </xf>
    <xf numFmtId="0" fontId="104" fillId="0" borderId="40" xfId="2" applyFont="1" applyFill="1" applyBorder="1" applyAlignment="1" applyProtection="1">
      <alignment horizontal="right" vertical="top" shrinkToFit="1"/>
      <protection hidden="1"/>
    </xf>
    <xf numFmtId="0" fontId="104" fillId="0" borderId="77" xfId="2" applyFont="1" applyFill="1" applyBorder="1" applyAlignment="1" applyProtection="1">
      <alignment horizontal="right" vertical="top" shrinkToFit="1"/>
      <protection hidden="1"/>
    </xf>
    <xf numFmtId="0" fontId="92" fillId="0" borderId="97" xfId="2" applyFont="1" applyFill="1" applyBorder="1" applyAlignment="1" applyProtection="1">
      <alignment horizontal="center" vertical="center"/>
      <protection hidden="1"/>
    </xf>
    <xf numFmtId="0" fontId="99" fillId="0" borderId="0" xfId="2" applyFont="1" applyFill="1" applyBorder="1" applyAlignment="1" applyProtection="1">
      <alignment horizontal="left" vertical="center" wrapText="1"/>
      <protection hidden="1"/>
    </xf>
    <xf numFmtId="0" fontId="99" fillId="0" borderId="40" xfId="2" applyFont="1" applyFill="1" applyBorder="1" applyAlignment="1" applyProtection="1">
      <alignment horizontal="left" vertical="center" wrapText="1"/>
      <protection hidden="1"/>
    </xf>
    <xf numFmtId="0" fontId="92" fillId="0" borderId="40" xfId="2" applyFont="1" applyFill="1" applyBorder="1" applyAlignment="1" applyProtection="1">
      <alignment horizontal="left" vertical="center"/>
      <protection hidden="1"/>
    </xf>
    <xf numFmtId="0" fontId="92" fillId="0" borderId="12" xfId="2" applyFont="1" applyFill="1" applyBorder="1" applyAlignment="1" applyProtection="1">
      <alignment horizontal="center" vertical="top" shrinkToFit="1"/>
      <protection hidden="1"/>
    </xf>
    <xf numFmtId="0" fontId="92" fillId="0" borderId="13" xfId="2" applyFont="1" applyFill="1" applyBorder="1" applyAlignment="1" applyProtection="1">
      <alignment horizontal="center" vertical="top" shrinkToFit="1"/>
      <protection hidden="1"/>
    </xf>
    <xf numFmtId="0" fontId="92" fillId="0" borderId="30" xfId="2" applyFont="1" applyFill="1" applyBorder="1" applyAlignment="1" applyProtection="1">
      <alignment horizontal="center" vertical="top" shrinkToFit="1"/>
      <protection hidden="1"/>
    </xf>
    <xf numFmtId="0" fontId="92" fillId="0" borderId="0" xfId="2" applyFont="1" applyFill="1" applyBorder="1" applyAlignment="1" applyProtection="1">
      <alignment horizontal="center" vertical="top" shrinkToFit="1"/>
      <protection hidden="1"/>
    </xf>
    <xf numFmtId="0" fontId="92" fillId="0" borderId="67" xfId="2" applyFont="1" applyFill="1" applyBorder="1" applyAlignment="1" applyProtection="1">
      <alignment horizontal="center" vertical="top" shrinkToFit="1"/>
      <protection hidden="1"/>
    </xf>
    <xf numFmtId="0" fontId="92" fillId="0" borderId="40" xfId="2" applyFont="1" applyFill="1" applyBorder="1" applyAlignment="1" applyProtection="1">
      <alignment horizontal="center" vertical="top" shrinkToFit="1"/>
      <protection hidden="1"/>
    </xf>
    <xf numFmtId="0" fontId="101" fillId="0" borderId="69" xfId="2" applyFont="1" applyFill="1" applyBorder="1" applyAlignment="1" applyProtection="1">
      <alignment horizontal="center" vertical="center" shrinkToFit="1"/>
      <protection hidden="1"/>
    </xf>
    <xf numFmtId="0" fontId="101" fillId="0" borderId="14" xfId="2" applyFont="1" applyFill="1" applyBorder="1" applyAlignment="1" applyProtection="1">
      <alignment horizontal="center" vertical="center" shrinkToFit="1"/>
      <protection hidden="1"/>
    </xf>
    <xf numFmtId="0" fontId="101" fillId="0" borderId="78" xfId="2" applyFont="1" applyFill="1" applyBorder="1" applyAlignment="1" applyProtection="1">
      <alignment horizontal="center" vertical="center" shrinkToFit="1"/>
      <protection hidden="1"/>
    </xf>
    <xf numFmtId="0" fontId="101" fillId="0" borderId="40" xfId="2" applyFont="1" applyFill="1" applyBorder="1" applyAlignment="1" applyProtection="1">
      <alignment horizontal="center" vertical="center" shrinkToFit="1"/>
      <protection hidden="1"/>
    </xf>
    <xf numFmtId="0" fontId="101" fillId="0" borderId="68" xfId="2" applyFont="1" applyFill="1" applyBorder="1" applyAlignment="1" applyProtection="1">
      <alignment horizontal="center" vertical="center" shrinkToFit="1"/>
      <protection hidden="1"/>
    </xf>
    <xf numFmtId="0" fontId="96" fillId="0" borderId="0" xfId="2" applyFont="1" applyFill="1" applyBorder="1" applyAlignment="1" applyProtection="1">
      <alignment horizontal="left" vertical="center"/>
      <protection hidden="1"/>
    </xf>
    <xf numFmtId="0" fontId="96" fillId="0" borderId="99" xfId="2" applyFont="1" applyFill="1" applyBorder="1" applyAlignment="1" applyProtection="1">
      <alignment horizontal="left" vertical="center"/>
      <protection hidden="1"/>
    </xf>
    <xf numFmtId="0" fontId="108" fillId="0" borderId="0" xfId="2" applyFont="1" applyFill="1" applyBorder="1" applyAlignment="1" applyProtection="1">
      <alignment horizontal="left" vertical="center"/>
      <protection hidden="1"/>
    </xf>
    <xf numFmtId="0" fontId="92" fillId="0" borderId="0" xfId="2" applyNumberFormat="1" applyFont="1" applyFill="1" applyBorder="1" applyAlignment="1" applyProtection="1">
      <alignment horizontal="center" vertical="center"/>
      <protection hidden="1"/>
    </xf>
    <xf numFmtId="0" fontId="92" fillId="0" borderId="40" xfId="2" applyFont="1" applyFill="1" applyBorder="1" applyAlignment="1" applyProtection="1">
      <alignment horizontal="center" vertical="center"/>
      <protection hidden="1"/>
    </xf>
    <xf numFmtId="0" fontId="108" fillId="0" borderId="0" xfId="2" applyFont="1" applyFill="1" applyBorder="1" applyAlignment="1" applyProtection="1">
      <alignment horizontal="center" vertical="center"/>
      <protection hidden="1"/>
    </xf>
    <xf numFmtId="0" fontId="92" fillId="0" borderId="47" xfId="2" applyFont="1" applyFill="1" applyBorder="1" applyAlignment="1" applyProtection="1">
      <alignment horizontal="center" vertical="center" shrinkToFit="1"/>
      <protection hidden="1"/>
    </xf>
    <xf numFmtId="0" fontId="92" fillId="0" borderId="54" xfId="2" applyFont="1" applyFill="1" applyBorder="1" applyAlignment="1" applyProtection="1">
      <alignment horizontal="center" vertical="center" shrinkToFit="1"/>
      <protection hidden="1"/>
    </xf>
    <xf numFmtId="0" fontId="101" fillId="0" borderId="48" xfId="2" applyFont="1" applyFill="1" applyBorder="1" applyAlignment="1" applyProtection="1">
      <alignment horizontal="center" vertical="top" shrinkToFit="1"/>
      <protection hidden="1"/>
    </xf>
    <xf numFmtId="0" fontId="101" fillId="0" borderId="59" xfId="2" applyFont="1" applyFill="1" applyBorder="1" applyAlignment="1" applyProtection="1">
      <alignment horizontal="center" vertical="top" shrinkToFit="1"/>
      <protection hidden="1"/>
    </xf>
    <xf numFmtId="0" fontId="97" fillId="0" borderId="43" xfId="1" applyFont="1" applyFill="1" applyBorder="1" applyAlignment="1" applyProtection="1">
      <alignment horizontal="center" vertical="center"/>
      <protection hidden="1"/>
    </xf>
    <xf numFmtId="0" fontId="97" fillId="0" borderId="44" xfId="1" applyFont="1" applyFill="1" applyBorder="1" applyAlignment="1" applyProtection="1">
      <alignment horizontal="center" vertical="center"/>
      <protection hidden="1"/>
    </xf>
    <xf numFmtId="0" fontId="97" fillId="0" borderId="50" xfId="1" applyFont="1" applyFill="1" applyBorder="1" applyAlignment="1" applyProtection="1">
      <alignment horizontal="center" vertical="center"/>
      <protection hidden="1"/>
    </xf>
    <xf numFmtId="0" fontId="97" fillId="0" borderId="51" xfId="1" applyFont="1" applyFill="1" applyBorder="1" applyAlignment="1" applyProtection="1">
      <alignment horizontal="center" vertical="center"/>
      <protection hidden="1"/>
    </xf>
    <xf numFmtId="0" fontId="96" fillId="0" borderId="50" xfId="2" applyFont="1" applyFill="1" applyBorder="1" applyAlignment="1" applyProtection="1">
      <alignment horizontal="center" vertical="center"/>
      <protection hidden="1"/>
    </xf>
    <xf numFmtId="0" fontId="96" fillId="0" borderId="51" xfId="2" applyFont="1" applyFill="1" applyBorder="1" applyAlignment="1" applyProtection="1">
      <alignment horizontal="center" vertical="center"/>
      <protection hidden="1"/>
    </xf>
    <xf numFmtId="0" fontId="96" fillId="0" borderId="61" xfId="2" applyFont="1" applyFill="1" applyBorder="1" applyAlignment="1" applyProtection="1">
      <alignment horizontal="center" vertical="center"/>
      <protection hidden="1"/>
    </xf>
    <xf numFmtId="0" fontId="96" fillId="0" borderId="62" xfId="2" applyFont="1" applyFill="1" applyBorder="1" applyAlignment="1" applyProtection="1">
      <alignment horizontal="center" vertical="center"/>
      <protection hidden="1"/>
    </xf>
    <xf numFmtId="0" fontId="97" fillId="0" borderId="114" xfId="1" applyFont="1" applyFill="1" applyBorder="1" applyAlignment="1" applyProtection="1">
      <alignment horizontal="center" vertical="center"/>
      <protection hidden="1"/>
    </xf>
    <xf numFmtId="0" fontId="97" fillId="0" borderId="45" xfId="1" applyFont="1" applyFill="1" applyBorder="1" applyAlignment="1" applyProtection="1">
      <alignment horizontal="center" vertical="center"/>
      <protection hidden="1"/>
    </xf>
    <xf numFmtId="0" fontId="97" fillId="0" borderId="88" xfId="1" applyFont="1" applyFill="1" applyBorder="1" applyAlignment="1" applyProtection="1">
      <alignment horizontal="center" vertical="center"/>
      <protection hidden="1"/>
    </xf>
    <xf numFmtId="0" fontId="97" fillId="0" borderId="52" xfId="1" applyFont="1" applyFill="1" applyBorder="1" applyAlignment="1" applyProtection="1">
      <alignment horizontal="center" vertical="center"/>
      <protection hidden="1"/>
    </xf>
    <xf numFmtId="0" fontId="96" fillId="0" borderId="88" xfId="1" applyFont="1" applyFill="1" applyBorder="1" applyAlignment="1" applyProtection="1">
      <alignment horizontal="center" vertical="center"/>
      <protection hidden="1"/>
    </xf>
    <xf numFmtId="0" fontId="96" fillId="0" borderId="51" xfId="1" applyFont="1" applyFill="1" applyBorder="1" applyAlignment="1" applyProtection="1">
      <alignment horizontal="center" vertical="center"/>
      <protection hidden="1"/>
    </xf>
    <xf numFmtId="0" fontId="96" fillId="0" borderId="52" xfId="1" applyFont="1" applyFill="1" applyBorder="1" applyAlignment="1" applyProtection="1">
      <alignment horizontal="center" vertical="center"/>
      <protection hidden="1"/>
    </xf>
    <xf numFmtId="0" fontId="98" fillId="0" borderId="42" xfId="1" applyFont="1" applyFill="1" applyBorder="1" applyAlignment="1" applyProtection="1">
      <alignment horizontal="center" vertical="center"/>
      <protection hidden="1"/>
    </xf>
    <xf numFmtId="0" fontId="98" fillId="0" borderId="49" xfId="1" applyFont="1" applyFill="1" applyBorder="1" applyAlignment="1" applyProtection="1">
      <alignment horizontal="center" vertical="center"/>
      <protection hidden="1"/>
    </xf>
    <xf numFmtId="0" fontId="96" fillId="0" borderId="89" xfId="1" applyFont="1" applyFill="1" applyBorder="1" applyAlignment="1" applyProtection="1">
      <alignment horizontal="center" vertical="center"/>
      <protection hidden="1"/>
    </xf>
    <xf numFmtId="0" fontId="96" fillId="0" borderId="62" xfId="1" applyFont="1" applyFill="1" applyBorder="1" applyAlignment="1" applyProtection="1">
      <alignment horizontal="center" vertical="center"/>
      <protection hidden="1"/>
    </xf>
    <xf numFmtId="0" fontId="96" fillId="0" borderId="63" xfId="1" applyFont="1" applyFill="1" applyBorder="1" applyAlignment="1" applyProtection="1">
      <alignment horizontal="center" vertical="center"/>
      <protection hidden="1"/>
    </xf>
    <xf numFmtId="38" fontId="100" fillId="0" borderId="0" xfId="2" applyNumberFormat="1" applyFont="1" applyFill="1" applyAlignment="1" applyProtection="1">
      <alignment horizontal="center" vertical="center" shrinkToFit="1"/>
      <protection locked="0"/>
    </xf>
    <xf numFmtId="38" fontId="101" fillId="0" borderId="72" xfId="3" applyFont="1" applyFill="1" applyBorder="1" applyAlignment="1" applyProtection="1">
      <alignment horizontal="center" vertical="top" shrinkToFit="1"/>
      <protection hidden="1"/>
    </xf>
    <xf numFmtId="38" fontId="101" fillId="0" borderId="65" xfId="3" applyFont="1" applyFill="1" applyBorder="1" applyAlignment="1" applyProtection="1">
      <alignment horizontal="center" vertical="top" shrinkToFit="1"/>
      <protection hidden="1"/>
    </xf>
    <xf numFmtId="0" fontId="98" fillId="0" borderId="66" xfId="2" applyFont="1" applyFill="1" applyBorder="1" applyAlignment="1" applyProtection="1">
      <alignment horizontal="center" vertical="top" shrinkToFit="1"/>
      <protection hidden="1"/>
    </xf>
    <xf numFmtId="0" fontId="100" fillId="0" borderId="51" xfId="2" applyFont="1" applyFill="1" applyBorder="1" applyAlignment="1">
      <alignment horizontal="center" vertical="center" textRotation="255" shrinkToFit="1"/>
    </xf>
    <xf numFmtId="0" fontId="100" fillId="0" borderId="89" xfId="2" applyFont="1" applyFill="1" applyBorder="1" applyAlignment="1">
      <alignment horizontal="center" vertical="center" textRotation="255" shrinkToFit="1"/>
    </xf>
    <xf numFmtId="0" fontId="100" fillId="0" borderId="62" xfId="2" applyFont="1" applyFill="1" applyBorder="1" applyAlignment="1">
      <alignment horizontal="center" vertical="center" textRotation="255" shrinkToFit="1"/>
    </xf>
    <xf numFmtId="38" fontId="101" fillId="0" borderId="49" xfId="3" applyFont="1" applyFill="1" applyBorder="1" applyAlignment="1" applyProtection="1">
      <alignment horizontal="center" vertical="top" shrinkToFit="1"/>
      <protection hidden="1"/>
    </xf>
    <xf numFmtId="38" fontId="101" fillId="0" borderId="54" xfId="3" applyFont="1" applyFill="1" applyBorder="1" applyAlignment="1" applyProtection="1">
      <alignment horizontal="center" vertical="top" shrinkToFit="1"/>
      <protection hidden="1"/>
    </xf>
    <xf numFmtId="182" fontId="0" fillId="0" borderId="177" xfId="0" applyNumberFormat="1" applyBorder="1" applyAlignment="1">
      <alignment horizontal="center" vertical="center"/>
    </xf>
    <xf numFmtId="182" fontId="0" fillId="0" borderId="226" xfId="0" applyNumberFormat="1" applyBorder="1" applyAlignment="1">
      <alignment horizontal="center" vertical="center"/>
    </xf>
    <xf numFmtId="182" fontId="111" fillId="0" borderId="42" xfId="0" applyNumberFormat="1" applyFont="1" applyBorder="1" applyAlignment="1">
      <alignment horizontal="center" vertical="center" wrapText="1"/>
    </xf>
    <xf numFmtId="182" fontId="112" fillId="0" borderId="42" xfId="0" applyNumberFormat="1" applyFont="1" applyBorder="1" applyAlignment="1">
      <alignment horizontal="center" vertical="center" wrapText="1"/>
    </xf>
    <xf numFmtId="182" fontId="112" fillId="0" borderId="47" xfId="0" applyNumberFormat="1" applyFont="1" applyBorder="1" applyAlignment="1">
      <alignment horizontal="center" vertical="center" wrapText="1"/>
    </xf>
    <xf numFmtId="0" fontId="111" fillId="0" borderId="42" xfId="0" applyFont="1" applyBorder="1" applyAlignment="1">
      <alignment horizontal="center" vertical="center" wrapText="1"/>
    </xf>
    <xf numFmtId="0" fontId="112" fillId="0" borderId="42" xfId="0" applyFont="1" applyBorder="1" applyAlignment="1">
      <alignment horizontal="center" vertical="center" wrapText="1"/>
    </xf>
    <xf numFmtId="182" fontId="0" fillId="0" borderId="74" xfId="0" applyNumberFormat="1" applyBorder="1" applyAlignment="1">
      <alignment horizontal="center" vertical="center"/>
    </xf>
    <xf numFmtId="182" fontId="0" fillId="0" borderId="76" xfId="0" applyNumberFormat="1" applyBorder="1" applyAlignment="1">
      <alignment horizontal="center" vertical="center"/>
    </xf>
    <xf numFmtId="0" fontId="0" fillId="0" borderId="177" xfId="0" applyBorder="1" applyAlignment="1">
      <alignment horizontal="center" vertical="center"/>
    </xf>
    <xf numFmtId="182" fontId="0" fillId="0" borderId="49" xfId="0" applyNumberFormat="1" applyBorder="1" applyAlignment="1">
      <alignment horizontal="center" vertical="center"/>
    </xf>
    <xf numFmtId="182" fontId="0" fillId="0" borderId="54" xfId="0" applyNumberFormat="1" applyBorder="1" applyAlignment="1">
      <alignment horizontal="center" vertical="center"/>
    </xf>
    <xf numFmtId="0" fontId="0" fillId="0" borderId="225" xfId="0" applyBorder="1" applyAlignment="1">
      <alignment horizontal="center" vertical="center"/>
    </xf>
    <xf numFmtId="182" fontId="0" fillId="0" borderId="48" xfId="0" applyNumberFormat="1" applyBorder="1" applyAlignment="1">
      <alignment horizontal="center" vertical="center"/>
    </xf>
    <xf numFmtId="182" fontId="0" fillId="0" borderId="73" xfId="0" applyNumberFormat="1" applyBorder="1" applyAlignment="1">
      <alignment horizontal="center" vertical="center"/>
    </xf>
    <xf numFmtId="0" fontId="0" fillId="0" borderId="40" xfId="0" applyBorder="1" applyAlignment="1">
      <alignment horizontal="center" vertical="center"/>
    </xf>
    <xf numFmtId="182" fontId="0" fillId="0" borderId="40" xfId="0" applyNumberFormat="1" applyBorder="1" applyAlignment="1">
      <alignment horizontal="center" vertical="center"/>
    </xf>
    <xf numFmtId="182" fontId="47" fillId="0" borderId="41" xfId="0" applyNumberFormat="1" applyFont="1" applyBorder="1" applyAlignment="1">
      <alignment horizontal="center" vertical="center" wrapText="1"/>
    </xf>
    <xf numFmtId="182" fontId="52" fillId="0" borderId="42" xfId="0" applyNumberFormat="1" applyFont="1" applyBorder="1" applyAlignment="1">
      <alignment horizontal="center" vertical="center" wrapText="1"/>
    </xf>
    <xf numFmtId="0" fontId="0" fillId="0" borderId="0" xfId="0" applyAlignment="1">
      <alignment horizontal="left" vertical="top"/>
    </xf>
    <xf numFmtId="0" fontId="0" fillId="0" borderId="40" xfId="0" applyBorder="1" applyAlignment="1">
      <alignment horizontal="left" vertical="center"/>
    </xf>
    <xf numFmtId="0" fontId="0" fillId="0" borderId="42" xfId="0" applyBorder="1" applyAlignment="1">
      <alignment vertical="center" wrapText="1"/>
    </xf>
    <xf numFmtId="0" fontId="0" fillId="0" borderId="49" xfId="0" applyBorder="1" applyAlignment="1">
      <alignment vertical="center" wrapText="1"/>
    </xf>
    <xf numFmtId="0" fontId="50" fillId="0" borderId="42" xfId="0" applyFont="1" applyBorder="1" applyAlignment="1">
      <alignment vertical="center" wrapText="1"/>
    </xf>
    <xf numFmtId="0" fontId="53" fillId="0" borderId="42" xfId="0" applyFont="1" applyBorder="1" applyAlignment="1">
      <alignment vertical="center" wrapText="1"/>
    </xf>
    <xf numFmtId="0" fontId="53" fillId="0" borderId="47" xfId="0" applyFont="1" applyBorder="1" applyAlignment="1">
      <alignment vertical="center" wrapText="1"/>
    </xf>
    <xf numFmtId="0" fontId="53" fillId="0" borderId="49" xfId="0" applyFont="1" applyBorder="1" applyAlignment="1">
      <alignment vertical="center" wrapText="1"/>
    </xf>
    <xf numFmtId="0" fontId="53" fillId="0" borderId="54" xfId="0" applyFont="1" applyBorder="1" applyAlignment="1">
      <alignment vertical="center" wrapText="1"/>
    </xf>
    <xf numFmtId="0" fontId="0" fillId="0" borderId="41" xfId="0" applyBorder="1" applyAlignment="1">
      <alignment vertical="center" wrapText="1"/>
    </xf>
    <xf numFmtId="0" fontId="0" fillId="0" borderId="48" xfId="0" applyBorder="1" applyAlignment="1">
      <alignment vertical="center" wrapText="1"/>
    </xf>
    <xf numFmtId="0" fontId="60" fillId="0" borderId="40" xfId="0" applyFont="1" applyBorder="1" applyProtection="1">
      <alignment vertical="center"/>
      <protection hidden="1"/>
    </xf>
    <xf numFmtId="0" fontId="60" fillId="0" borderId="40" xfId="0" applyFont="1" applyFill="1" applyBorder="1" applyProtection="1">
      <alignment vertical="center"/>
      <protection hidden="1"/>
    </xf>
    <xf numFmtId="0" fontId="63" fillId="0" borderId="0" xfId="0" applyFont="1" applyBorder="1" applyAlignment="1" applyProtection="1">
      <alignment horizontal="left" vertical="center" indent="5"/>
      <protection hidden="1"/>
    </xf>
  </cellXfs>
  <cellStyles count="4">
    <cellStyle name="桁区切り" xfId="3" builtinId="6"/>
    <cellStyle name="標準" xfId="0" builtinId="0"/>
    <cellStyle name="標準 2" xfId="1" xr:uid="{00000000-0005-0000-0000-000002000000}"/>
    <cellStyle name="標準 3" xfId="2" xr:uid="{00000000-0005-0000-0000-000003000000}"/>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申告書作成!$AO$29" lockText="1" noThreeD="1"/>
</file>

<file path=xl/ctrlProps/ctrlProp2.xml><?xml version="1.0" encoding="utf-8"?>
<formControlPr xmlns="http://schemas.microsoft.com/office/spreadsheetml/2009/9/main" objectType="CheckBox" fmlaLink="$AN$90" lockText="1" noThreeD="1"/>
</file>

<file path=xl/ctrlProps/ctrlProp3.xml><?xml version="1.0" encoding="utf-8"?>
<formControlPr xmlns="http://schemas.microsoft.com/office/spreadsheetml/2009/9/main" objectType="CheckBox" fmlaLink="$AN$92" lockText="1" noThreeD="1"/>
</file>

<file path=xl/ctrlProps/ctrlProp4.xml><?xml version="1.0" encoding="utf-8"?>
<formControlPr xmlns="http://schemas.microsoft.com/office/spreadsheetml/2009/9/main" objectType="CheckBox" fmlaLink="$AO$277" lockText="1" noThreeD="1"/>
</file>

<file path=xl/ctrlProps/ctrlProp5.xml><?xml version="1.0" encoding="utf-8"?>
<formControlPr xmlns="http://schemas.microsoft.com/office/spreadsheetml/2009/9/main" objectType="CheckBox" fmlaLink="$AO$279" lockText="1" noThreeD="1"/>
</file>

<file path=xl/ctrlProps/ctrlProp6.xml><?xml version="1.0" encoding="utf-8"?>
<formControlPr xmlns="http://schemas.microsoft.com/office/spreadsheetml/2009/9/main" objectType="CheckBox" fmlaLink="$AO$281" lockText="1" noThreeD="1"/>
</file>

<file path=xl/ctrlProps/ctrlProp7.xml><?xml version="1.0" encoding="utf-8"?>
<formControlPr xmlns="http://schemas.microsoft.com/office/spreadsheetml/2009/9/main" objectType="CheckBox" fmlaLink="$AO$283" lockText="1" noThreeD="1"/>
</file>

<file path=xl/ctrlProps/ctrlProp8.xml><?xml version="1.0" encoding="utf-8"?>
<formControlPr xmlns="http://schemas.microsoft.com/office/spreadsheetml/2009/9/main" objectType="CheckBox" fmlaLink="$AU$279" lockText="1" noThreeD="1"/>
</file>

<file path=xl/ctrlProps/ctrlProp9.xml><?xml version="1.0" encoding="utf-8"?>
<formControlPr xmlns="http://schemas.microsoft.com/office/spreadsheetml/2009/9/main" objectType="CheckBox" fmlaLink="$AR$283" lockText="1" noThreeD="1"/>
</file>

<file path=xl/ctrlProps/ctrlProp10.xml><?xml version="1.0" encoding="utf-8"?>
<formControlPr xmlns="http://schemas.microsoft.com/office/spreadsheetml/2009/9/main" objectType="CheckBox" fmlaLink="$AU$283" lockText="1" noThreeD="1"/>
</file>

<file path=xl/ctrlProps/ctrlProp11.xml><?xml version="1.0" encoding="utf-8"?>
<formControlPr xmlns="http://schemas.microsoft.com/office/spreadsheetml/2009/9/main" objectType="CheckBox" fmlaLink="$AX$283" lockText="1" noThreeD="1"/>
</file>

<file path=xl/ctrlProps/ctrlProp12.xml><?xml version="1.0" encoding="utf-8"?>
<formControlPr xmlns="http://schemas.microsoft.com/office/spreadsheetml/2009/9/main" objectType="CheckBox" fmlaLink="$BA$283" lockText="1" noThreeD="1"/>
</file>

<file path=xl/ctrlProps/ctrlProp13.xml><?xml version="1.0" encoding="utf-8"?>
<formControlPr xmlns="http://schemas.microsoft.com/office/spreadsheetml/2009/9/main" objectType="CheckBox" fmlaLink="$AR$279"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AN$289"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AN$29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AN$303"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AN$308"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fmlaLink="$AN$31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AN$31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N$327" lockText="1" noThreeD="1"/>
</file>

<file path=xl/ctrlProps/ctrlProp38.xml><?xml version="1.0" encoding="utf-8"?>
<formControlPr xmlns="http://schemas.microsoft.com/office/spreadsheetml/2009/9/main" objectType="CheckBox" fmlaLink="$AN$331" lockText="1" noThreeD="1"/>
</file>

<file path=xl/ctrlProps/ctrlProp39.xml><?xml version="1.0" encoding="utf-8"?>
<formControlPr xmlns="http://schemas.microsoft.com/office/spreadsheetml/2009/9/main" objectType="CheckBox" fmlaLink="$AN$335" lockText="1" noThreeD="1"/>
</file>

<file path=xl/ctrlProps/ctrlProp40.xml><?xml version="1.0" encoding="utf-8"?>
<formControlPr xmlns="http://schemas.microsoft.com/office/spreadsheetml/2009/9/main" objectType="CheckBox" fmlaLink="$AN$336"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BN$60" lockText="1" noThreeD="1"/>
</file>

<file path=xl/ctrlProps/ctrlProp43.xml><?xml version="1.0" encoding="utf-8"?>
<formControlPr xmlns="http://schemas.microsoft.com/office/spreadsheetml/2009/9/main" objectType="Radio" firstButton="1" fmlaLink="$AL$270"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AL$491"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26</xdr:row>
          <xdr:rowOff>9525</xdr:rowOff>
        </xdr:from>
        <xdr:to>
          <xdr:col>12</xdr:col>
          <xdr:colOff>0</xdr:colOff>
          <xdr:row>26</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代理人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89</xdr:row>
          <xdr:rowOff>114300</xdr:rowOff>
        </xdr:from>
        <xdr:to>
          <xdr:col>25</xdr:col>
          <xdr:colOff>76200</xdr:colOff>
          <xdr:row>90</xdr:row>
          <xdr:rowOff>123825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8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91</xdr:row>
          <xdr:rowOff>114300</xdr:rowOff>
        </xdr:from>
        <xdr:to>
          <xdr:col>25</xdr:col>
          <xdr:colOff>85725</xdr:colOff>
          <xdr:row>92</xdr:row>
          <xdr:rowOff>123825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8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265</xdr:row>
          <xdr:rowOff>28575</xdr:rowOff>
        </xdr:from>
        <xdr:to>
          <xdr:col>5</xdr:col>
          <xdr:colOff>104775</xdr:colOff>
          <xdr:row>265</xdr:row>
          <xdr:rowOff>161925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8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生活保護受給中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266</xdr:row>
          <xdr:rowOff>28575</xdr:rowOff>
        </xdr:from>
        <xdr:to>
          <xdr:col>5</xdr:col>
          <xdr:colOff>104775</xdr:colOff>
          <xdr:row>266</xdr:row>
          <xdr:rowOff>161925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8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病気療養中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267</xdr:row>
          <xdr:rowOff>28575</xdr:rowOff>
        </xdr:from>
        <xdr:to>
          <xdr:col>5</xdr:col>
          <xdr:colOff>104775</xdr:colOff>
          <xdr:row>267</xdr:row>
          <xdr:rowOff>161925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8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学校通学中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268</xdr:row>
          <xdr:rowOff>28575</xdr:rowOff>
        </xdr:from>
        <xdr:to>
          <xdr:col>5</xdr:col>
          <xdr:colOff>104775</xdr:colOff>
          <xdr:row>268</xdr:row>
          <xdr:rowOff>161925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8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非課税所得の有無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266</xdr:row>
          <xdr:rowOff>19050</xdr:rowOff>
        </xdr:from>
        <xdr:to>
          <xdr:col>17</xdr:col>
          <xdr:colOff>152400</xdr:colOff>
          <xdr:row>266</xdr:row>
          <xdr:rowOff>171450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8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入院中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267</xdr:row>
          <xdr:rowOff>161925</xdr:rowOff>
        </xdr:from>
        <xdr:to>
          <xdr:col>14</xdr:col>
          <xdr:colOff>9525</xdr:colOff>
          <xdr:row>268</xdr:row>
          <xdr:rowOff>171450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8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267</xdr:row>
          <xdr:rowOff>152400</xdr:rowOff>
        </xdr:from>
        <xdr:to>
          <xdr:col>17</xdr:col>
          <xdr:colOff>133350</xdr:colOff>
          <xdr:row>268</xdr:row>
          <xdr:rowOff>161925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8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267</xdr:row>
          <xdr:rowOff>152400</xdr:rowOff>
        </xdr:from>
        <xdr:to>
          <xdr:col>21</xdr:col>
          <xdr:colOff>66675</xdr:colOff>
          <xdr:row>268</xdr:row>
          <xdr:rowOff>161925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8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267</xdr:row>
          <xdr:rowOff>161925</xdr:rowOff>
        </xdr:from>
        <xdr:to>
          <xdr:col>25</xdr:col>
          <xdr:colOff>28575</xdr:colOff>
          <xdr:row>268</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8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266</xdr:row>
          <xdr:rowOff>0</xdr:rowOff>
        </xdr:from>
        <xdr:to>
          <xdr:col>13</xdr:col>
          <xdr:colOff>142875</xdr:colOff>
          <xdr:row>266</xdr:row>
          <xdr:rowOff>190500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8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通院中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276</xdr:row>
          <xdr:rowOff>95250</xdr:rowOff>
        </xdr:from>
        <xdr:to>
          <xdr:col>27</xdr:col>
          <xdr:colOff>57150</xdr:colOff>
          <xdr:row>279</xdr:row>
          <xdr:rowOff>95250</xdr:rowOff>
        </xdr:to>
        <xdr:sp macro="" textlink="">
          <xdr:nvSpPr>
            <xdr:cNvPr id="3122" name="Group Box 50" hidden="1">
              <a:extLst>
                <a:ext uri="{63B3BB69-23CF-44E3-9099-C40C66FF867C}">
                  <a14:compatExt spid="_x0000_s3122"/>
                </a:ext>
                <a:ext uri="{FF2B5EF4-FFF2-40B4-BE49-F238E27FC236}">
                  <a16:creationId xmlns:a16="http://schemas.microsoft.com/office/drawing/2014/main" id="{00000000-0008-0000-0800-00003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285</xdr:row>
          <xdr:rowOff>190500</xdr:rowOff>
        </xdr:from>
        <xdr:to>
          <xdr:col>19</xdr:col>
          <xdr:colOff>0</xdr:colOff>
          <xdr:row>289</xdr:row>
          <xdr:rowOff>0</xdr:rowOff>
        </xdr:to>
        <xdr:sp macro="" textlink="">
          <xdr:nvSpPr>
            <xdr:cNvPr id="3123" name="Group Box 51" hidden="1">
              <a:extLst>
                <a:ext uri="{63B3BB69-23CF-44E3-9099-C40C66FF867C}">
                  <a14:compatExt spid="_x0000_s3123"/>
                </a:ext>
                <a:ext uri="{FF2B5EF4-FFF2-40B4-BE49-F238E27FC236}">
                  <a16:creationId xmlns:a16="http://schemas.microsoft.com/office/drawing/2014/main" id="{00000000-0008-0000-0800-00003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277</xdr:row>
          <xdr:rowOff>28575</xdr:rowOff>
        </xdr:from>
        <xdr:to>
          <xdr:col>26</xdr:col>
          <xdr:colOff>0</xdr:colOff>
          <xdr:row>277</xdr:row>
          <xdr:rowOff>219075</xdr:rowOff>
        </xdr:to>
        <xdr:sp macro="" textlink="">
          <xdr:nvSpPr>
            <xdr:cNvPr id="3128" name="Option Button 56" hidden="1">
              <a:extLst>
                <a:ext uri="{63B3BB69-23CF-44E3-9099-C40C66FF867C}">
                  <a14:compatExt spid="_x0000_s3128"/>
                </a:ext>
                <a:ext uri="{FF2B5EF4-FFF2-40B4-BE49-F238E27FC236}">
                  <a16:creationId xmlns:a16="http://schemas.microsoft.com/office/drawing/2014/main" id="{00000000-0008-0000-08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276</xdr:row>
          <xdr:rowOff>0</xdr:rowOff>
        </xdr:from>
        <xdr:to>
          <xdr:col>26</xdr:col>
          <xdr:colOff>0</xdr:colOff>
          <xdr:row>278</xdr:row>
          <xdr:rowOff>95250</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8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287</xdr:row>
          <xdr:rowOff>0</xdr:rowOff>
        </xdr:from>
        <xdr:to>
          <xdr:col>18</xdr:col>
          <xdr:colOff>0</xdr:colOff>
          <xdr:row>287</xdr:row>
          <xdr:rowOff>190500</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8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287</xdr:row>
          <xdr:rowOff>0</xdr:rowOff>
        </xdr:from>
        <xdr:to>
          <xdr:col>19</xdr:col>
          <xdr:colOff>0</xdr:colOff>
          <xdr:row>287</xdr:row>
          <xdr:rowOff>190500</xdr:rowOff>
        </xdr:to>
        <xdr:sp macro="" textlink="">
          <xdr:nvSpPr>
            <xdr:cNvPr id="3133" name="Option Button 61" hidden="1">
              <a:extLst>
                <a:ext uri="{63B3BB69-23CF-44E3-9099-C40C66FF867C}">
                  <a14:compatExt spid="_x0000_s3133"/>
                </a:ext>
                <a:ext uri="{FF2B5EF4-FFF2-40B4-BE49-F238E27FC236}">
                  <a16:creationId xmlns:a16="http://schemas.microsoft.com/office/drawing/2014/main" id="{00000000-0008-0000-08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285</xdr:row>
          <xdr:rowOff>0</xdr:rowOff>
        </xdr:from>
        <xdr:to>
          <xdr:col>19</xdr:col>
          <xdr:colOff>0</xdr:colOff>
          <xdr:row>289</xdr:row>
          <xdr:rowOff>0</xdr:rowOff>
        </xdr:to>
        <xdr:sp macro="" textlink="">
          <xdr:nvSpPr>
            <xdr:cNvPr id="3134" name="Group Box 62" hidden="1">
              <a:extLst>
                <a:ext uri="{63B3BB69-23CF-44E3-9099-C40C66FF867C}">
                  <a14:compatExt spid="_x0000_s3134"/>
                </a:ext>
                <a:ext uri="{FF2B5EF4-FFF2-40B4-BE49-F238E27FC236}">
                  <a16:creationId xmlns:a16="http://schemas.microsoft.com/office/drawing/2014/main" id="{00000000-0008-0000-08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290</xdr:row>
          <xdr:rowOff>190500</xdr:rowOff>
        </xdr:from>
        <xdr:to>
          <xdr:col>19</xdr:col>
          <xdr:colOff>0</xdr:colOff>
          <xdr:row>294</xdr:row>
          <xdr:rowOff>0</xdr:rowOff>
        </xdr:to>
        <xdr:sp macro="" textlink="">
          <xdr:nvSpPr>
            <xdr:cNvPr id="3135" name="Group Box 63" hidden="1">
              <a:extLst>
                <a:ext uri="{63B3BB69-23CF-44E3-9099-C40C66FF867C}">
                  <a14:compatExt spid="_x0000_s3135"/>
                </a:ext>
                <a:ext uri="{FF2B5EF4-FFF2-40B4-BE49-F238E27FC236}">
                  <a16:creationId xmlns:a16="http://schemas.microsoft.com/office/drawing/2014/main" id="{00000000-0008-0000-0800-00003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295</xdr:row>
          <xdr:rowOff>190500</xdr:rowOff>
        </xdr:from>
        <xdr:to>
          <xdr:col>19</xdr:col>
          <xdr:colOff>0</xdr:colOff>
          <xdr:row>299</xdr:row>
          <xdr:rowOff>0</xdr:rowOff>
        </xdr:to>
        <xdr:sp macro="" textlink="">
          <xdr:nvSpPr>
            <xdr:cNvPr id="3139" name="Group Box 67" hidden="1">
              <a:extLst>
                <a:ext uri="{63B3BB69-23CF-44E3-9099-C40C66FF867C}">
                  <a14:compatExt spid="_x0000_s3139"/>
                </a:ext>
                <a:ext uri="{FF2B5EF4-FFF2-40B4-BE49-F238E27FC236}">
                  <a16:creationId xmlns:a16="http://schemas.microsoft.com/office/drawing/2014/main" id="{00000000-0008-0000-0800-00004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300</xdr:row>
          <xdr:rowOff>190500</xdr:rowOff>
        </xdr:from>
        <xdr:to>
          <xdr:col>19</xdr:col>
          <xdr:colOff>0</xdr:colOff>
          <xdr:row>304</xdr:row>
          <xdr:rowOff>0</xdr:rowOff>
        </xdr:to>
        <xdr:sp macro="" textlink="">
          <xdr:nvSpPr>
            <xdr:cNvPr id="3140" name="Group Box 68" hidden="1">
              <a:extLst>
                <a:ext uri="{63B3BB69-23CF-44E3-9099-C40C66FF867C}">
                  <a14:compatExt spid="_x0000_s3140"/>
                </a:ext>
                <a:ext uri="{FF2B5EF4-FFF2-40B4-BE49-F238E27FC236}">
                  <a16:creationId xmlns:a16="http://schemas.microsoft.com/office/drawing/2014/main" id="{00000000-0008-0000-0800-00004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305</xdr:row>
          <xdr:rowOff>190500</xdr:rowOff>
        </xdr:from>
        <xdr:to>
          <xdr:col>19</xdr:col>
          <xdr:colOff>0</xdr:colOff>
          <xdr:row>309</xdr:row>
          <xdr:rowOff>0</xdr:rowOff>
        </xdr:to>
        <xdr:sp macro="" textlink="">
          <xdr:nvSpPr>
            <xdr:cNvPr id="3141" name="Group Box 69" hidden="1">
              <a:extLst>
                <a:ext uri="{63B3BB69-23CF-44E3-9099-C40C66FF867C}">
                  <a14:compatExt spid="_x0000_s3141"/>
                </a:ext>
                <a:ext uri="{FF2B5EF4-FFF2-40B4-BE49-F238E27FC236}">
                  <a16:creationId xmlns:a16="http://schemas.microsoft.com/office/drawing/2014/main" id="{00000000-0008-0000-0800-00004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292</xdr:row>
          <xdr:rowOff>0</xdr:rowOff>
        </xdr:from>
        <xdr:to>
          <xdr:col>18</xdr:col>
          <xdr:colOff>0</xdr:colOff>
          <xdr:row>292</xdr:row>
          <xdr:rowOff>190500</xdr:rowOff>
        </xdr:to>
        <xdr:sp macro="" textlink="">
          <xdr:nvSpPr>
            <xdr:cNvPr id="3143" name="Option Button 71" hidden="1">
              <a:extLst>
                <a:ext uri="{63B3BB69-23CF-44E3-9099-C40C66FF867C}">
                  <a14:compatExt spid="_x0000_s3143"/>
                </a:ext>
                <a:ext uri="{FF2B5EF4-FFF2-40B4-BE49-F238E27FC236}">
                  <a16:creationId xmlns:a16="http://schemas.microsoft.com/office/drawing/2014/main" id="{00000000-0008-0000-08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292</xdr:row>
          <xdr:rowOff>0</xdr:rowOff>
        </xdr:from>
        <xdr:to>
          <xdr:col>19</xdr:col>
          <xdr:colOff>0</xdr:colOff>
          <xdr:row>292</xdr:row>
          <xdr:rowOff>190500</xdr:rowOff>
        </xdr:to>
        <xdr:sp macro="" textlink="">
          <xdr:nvSpPr>
            <xdr:cNvPr id="3144" name="Option Button 72" hidden="1">
              <a:extLst>
                <a:ext uri="{63B3BB69-23CF-44E3-9099-C40C66FF867C}">
                  <a14:compatExt spid="_x0000_s3144"/>
                </a:ext>
                <a:ext uri="{FF2B5EF4-FFF2-40B4-BE49-F238E27FC236}">
                  <a16:creationId xmlns:a16="http://schemas.microsoft.com/office/drawing/2014/main" id="{00000000-0008-0000-08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290</xdr:row>
          <xdr:rowOff>0</xdr:rowOff>
        </xdr:from>
        <xdr:to>
          <xdr:col>19</xdr:col>
          <xdr:colOff>0</xdr:colOff>
          <xdr:row>294</xdr:row>
          <xdr:rowOff>0</xdr:rowOff>
        </xdr:to>
        <xdr:sp macro="" textlink="">
          <xdr:nvSpPr>
            <xdr:cNvPr id="3145" name="Group Box 73" hidden="1">
              <a:extLst>
                <a:ext uri="{63B3BB69-23CF-44E3-9099-C40C66FF867C}">
                  <a14:compatExt spid="_x0000_s3145"/>
                </a:ext>
                <a:ext uri="{FF2B5EF4-FFF2-40B4-BE49-F238E27FC236}">
                  <a16:creationId xmlns:a16="http://schemas.microsoft.com/office/drawing/2014/main" id="{00000000-0008-0000-0800-00004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297</xdr:row>
          <xdr:rowOff>0</xdr:rowOff>
        </xdr:from>
        <xdr:to>
          <xdr:col>18</xdr:col>
          <xdr:colOff>0</xdr:colOff>
          <xdr:row>297</xdr:row>
          <xdr:rowOff>190500</xdr:rowOff>
        </xdr:to>
        <xdr:sp macro="" textlink="">
          <xdr:nvSpPr>
            <xdr:cNvPr id="3146" name="Option Button 74" hidden="1">
              <a:extLst>
                <a:ext uri="{63B3BB69-23CF-44E3-9099-C40C66FF867C}">
                  <a14:compatExt spid="_x0000_s3146"/>
                </a:ext>
                <a:ext uri="{FF2B5EF4-FFF2-40B4-BE49-F238E27FC236}">
                  <a16:creationId xmlns:a16="http://schemas.microsoft.com/office/drawing/2014/main" id="{00000000-0008-0000-08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297</xdr:row>
          <xdr:rowOff>0</xdr:rowOff>
        </xdr:from>
        <xdr:to>
          <xdr:col>19</xdr:col>
          <xdr:colOff>0</xdr:colOff>
          <xdr:row>297</xdr:row>
          <xdr:rowOff>190500</xdr:rowOff>
        </xdr:to>
        <xdr:sp macro="" textlink="">
          <xdr:nvSpPr>
            <xdr:cNvPr id="3147" name="Option Button 75" hidden="1">
              <a:extLst>
                <a:ext uri="{63B3BB69-23CF-44E3-9099-C40C66FF867C}">
                  <a14:compatExt spid="_x0000_s3147"/>
                </a:ext>
                <a:ext uri="{FF2B5EF4-FFF2-40B4-BE49-F238E27FC236}">
                  <a16:creationId xmlns:a16="http://schemas.microsoft.com/office/drawing/2014/main" id="{00000000-0008-0000-08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295</xdr:row>
          <xdr:rowOff>0</xdr:rowOff>
        </xdr:from>
        <xdr:to>
          <xdr:col>19</xdr:col>
          <xdr:colOff>0</xdr:colOff>
          <xdr:row>299</xdr:row>
          <xdr:rowOff>0</xdr:rowOff>
        </xdr:to>
        <xdr:sp macro="" textlink="">
          <xdr:nvSpPr>
            <xdr:cNvPr id="3148" name="Group Box 76" hidden="1">
              <a:extLst>
                <a:ext uri="{63B3BB69-23CF-44E3-9099-C40C66FF867C}">
                  <a14:compatExt spid="_x0000_s3148"/>
                </a:ext>
                <a:ext uri="{FF2B5EF4-FFF2-40B4-BE49-F238E27FC236}">
                  <a16:creationId xmlns:a16="http://schemas.microsoft.com/office/drawing/2014/main" id="{00000000-0008-0000-0800-00004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302</xdr:row>
          <xdr:rowOff>0</xdr:rowOff>
        </xdr:from>
        <xdr:to>
          <xdr:col>18</xdr:col>
          <xdr:colOff>0</xdr:colOff>
          <xdr:row>302</xdr:row>
          <xdr:rowOff>190500</xdr:rowOff>
        </xdr:to>
        <xdr:sp macro="" textlink="">
          <xdr:nvSpPr>
            <xdr:cNvPr id="3149" name="Option Button 77" hidden="1">
              <a:extLst>
                <a:ext uri="{63B3BB69-23CF-44E3-9099-C40C66FF867C}">
                  <a14:compatExt spid="_x0000_s3149"/>
                </a:ext>
                <a:ext uri="{FF2B5EF4-FFF2-40B4-BE49-F238E27FC236}">
                  <a16:creationId xmlns:a16="http://schemas.microsoft.com/office/drawing/2014/main" id="{00000000-0008-0000-08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302</xdr:row>
          <xdr:rowOff>0</xdr:rowOff>
        </xdr:from>
        <xdr:to>
          <xdr:col>19</xdr:col>
          <xdr:colOff>0</xdr:colOff>
          <xdr:row>302</xdr:row>
          <xdr:rowOff>190500</xdr:rowOff>
        </xdr:to>
        <xdr:sp macro="" textlink="">
          <xdr:nvSpPr>
            <xdr:cNvPr id="3150" name="Option Button 78" hidden="1">
              <a:extLst>
                <a:ext uri="{63B3BB69-23CF-44E3-9099-C40C66FF867C}">
                  <a14:compatExt spid="_x0000_s3150"/>
                </a:ext>
                <a:ext uri="{FF2B5EF4-FFF2-40B4-BE49-F238E27FC236}">
                  <a16:creationId xmlns:a16="http://schemas.microsoft.com/office/drawing/2014/main" id="{00000000-0008-0000-08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300</xdr:row>
          <xdr:rowOff>0</xdr:rowOff>
        </xdr:from>
        <xdr:to>
          <xdr:col>19</xdr:col>
          <xdr:colOff>0</xdr:colOff>
          <xdr:row>304</xdr:row>
          <xdr:rowOff>0</xdr:rowOff>
        </xdr:to>
        <xdr:sp macro="" textlink="">
          <xdr:nvSpPr>
            <xdr:cNvPr id="3151" name="Group Box 79" hidden="1">
              <a:extLst>
                <a:ext uri="{63B3BB69-23CF-44E3-9099-C40C66FF867C}">
                  <a14:compatExt spid="_x0000_s3151"/>
                </a:ext>
                <a:ext uri="{FF2B5EF4-FFF2-40B4-BE49-F238E27FC236}">
                  <a16:creationId xmlns:a16="http://schemas.microsoft.com/office/drawing/2014/main" id="{00000000-0008-0000-0800-00004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307</xdr:row>
          <xdr:rowOff>0</xdr:rowOff>
        </xdr:from>
        <xdr:to>
          <xdr:col>18</xdr:col>
          <xdr:colOff>0</xdr:colOff>
          <xdr:row>307</xdr:row>
          <xdr:rowOff>190500</xdr:rowOff>
        </xdr:to>
        <xdr:sp macro="" textlink="">
          <xdr:nvSpPr>
            <xdr:cNvPr id="3152" name="Option Button 80" hidden="1">
              <a:extLst>
                <a:ext uri="{63B3BB69-23CF-44E3-9099-C40C66FF867C}">
                  <a14:compatExt spid="_x0000_s3152"/>
                </a:ext>
                <a:ext uri="{FF2B5EF4-FFF2-40B4-BE49-F238E27FC236}">
                  <a16:creationId xmlns:a16="http://schemas.microsoft.com/office/drawing/2014/main" id="{00000000-0008-0000-08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307</xdr:row>
          <xdr:rowOff>0</xdr:rowOff>
        </xdr:from>
        <xdr:to>
          <xdr:col>19</xdr:col>
          <xdr:colOff>0</xdr:colOff>
          <xdr:row>307</xdr:row>
          <xdr:rowOff>190500</xdr:rowOff>
        </xdr:to>
        <xdr:sp macro="" textlink="">
          <xdr:nvSpPr>
            <xdr:cNvPr id="3153" name="Option Button 81" hidden="1">
              <a:extLst>
                <a:ext uri="{63B3BB69-23CF-44E3-9099-C40C66FF867C}">
                  <a14:compatExt spid="_x0000_s3153"/>
                </a:ext>
                <a:ext uri="{FF2B5EF4-FFF2-40B4-BE49-F238E27FC236}">
                  <a16:creationId xmlns:a16="http://schemas.microsoft.com/office/drawing/2014/main" id="{00000000-0008-0000-08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305</xdr:row>
          <xdr:rowOff>0</xdr:rowOff>
        </xdr:from>
        <xdr:to>
          <xdr:col>19</xdr:col>
          <xdr:colOff>0</xdr:colOff>
          <xdr:row>309</xdr:row>
          <xdr:rowOff>0</xdr:rowOff>
        </xdr:to>
        <xdr:sp macro="" textlink="">
          <xdr:nvSpPr>
            <xdr:cNvPr id="3154" name="Group Box 82" hidden="1">
              <a:extLst>
                <a:ext uri="{63B3BB69-23CF-44E3-9099-C40C66FF867C}">
                  <a14:compatExt spid="_x0000_s3154"/>
                </a:ext>
                <a:ext uri="{FF2B5EF4-FFF2-40B4-BE49-F238E27FC236}">
                  <a16:creationId xmlns:a16="http://schemas.microsoft.com/office/drawing/2014/main" id="{00000000-0008-0000-0800-00005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315</xdr:row>
          <xdr:rowOff>219075</xdr:rowOff>
        </xdr:from>
        <xdr:to>
          <xdr:col>20</xdr:col>
          <xdr:colOff>180975</xdr:colOff>
          <xdr:row>317</xdr:row>
          <xdr:rowOff>19050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8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321</xdr:row>
          <xdr:rowOff>9525</xdr:rowOff>
        </xdr:from>
        <xdr:to>
          <xdr:col>21</xdr:col>
          <xdr:colOff>19050</xdr:colOff>
          <xdr:row>322</xdr:row>
          <xdr:rowOff>9525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8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323</xdr:row>
          <xdr:rowOff>9525</xdr:rowOff>
        </xdr:from>
        <xdr:to>
          <xdr:col>10</xdr:col>
          <xdr:colOff>47625</xdr:colOff>
          <xdr:row>324</xdr:row>
          <xdr:rowOff>9525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8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324</xdr:row>
          <xdr:rowOff>0</xdr:rowOff>
        </xdr:from>
        <xdr:to>
          <xdr:col>10</xdr:col>
          <xdr:colOff>19050</xdr:colOff>
          <xdr:row>325</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8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490</xdr:row>
          <xdr:rowOff>133350</xdr:rowOff>
        </xdr:from>
        <xdr:to>
          <xdr:col>24</xdr:col>
          <xdr:colOff>142875</xdr:colOff>
          <xdr:row>492</xdr:row>
          <xdr:rowOff>171450</xdr:rowOff>
        </xdr:to>
        <xdr:sp macro="" textlink="">
          <xdr:nvSpPr>
            <xdr:cNvPr id="3172" name="Group Box 100" hidden="1">
              <a:extLst>
                <a:ext uri="{63B3BB69-23CF-44E3-9099-C40C66FF867C}">
                  <a14:compatExt spid="_x0000_s3172"/>
                </a:ext>
                <a:ext uri="{FF2B5EF4-FFF2-40B4-BE49-F238E27FC236}">
                  <a16:creationId xmlns:a16="http://schemas.microsoft.com/office/drawing/2014/main" id="{00000000-0008-0000-0800-00006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114300</xdr:rowOff>
        </xdr:from>
        <xdr:to>
          <xdr:col>5</xdr:col>
          <xdr:colOff>0</xdr:colOff>
          <xdr:row>58</xdr:row>
          <xdr:rowOff>219075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8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105</xdr:row>
          <xdr:rowOff>47625</xdr:rowOff>
        </xdr:from>
        <xdr:to>
          <xdr:col>13</xdr:col>
          <xdr:colOff>0</xdr:colOff>
          <xdr:row>106</xdr:row>
          <xdr:rowOff>219075</xdr:rowOff>
        </xdr:to>
        <xdr:sp macro="" textlink="">
          <xdr:nvSpPr>
            <xdr:cNvPr id="3180" name="Option Button 108" hidden="1">
              <a:extLst>
                <a:ext uri="{63B3BB69-23CF-44E3-9099-C40C66FF867C}">
                  <a14:compatExt spid="_x0000_s3180"/>
                </a:ext>
                <a:ext uri="{FF2B5EF4-FFF2-40B4-BE49-F238E27FC236}">
                  <a16:creationId xmlns:a16="http://schemas.microsoft.com/office/drawing/2014/main" id="{00000000-0008-0000-08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105</xdr:row>
          <xdr:rowOff>38100</xdr:rowOff>
        </xdr:from>
        <xdr:to>
          <xdr:col>22</xdr:col>
          <xdr:colOff>9525</xdr:colOff>
          <xdr:row>106</xdr:row>
          <xdr:rowOff>209550</xdr:rowOff>
        </xdr:to>
        <xdr:sp macro="" textlink="">
          <xdr:nvSpPr>
            <xdr:cNvPr id="3181" name="Option Button 109" hidden="1">
              <a:extLst>
                <a:ext uri="{63B3BB69-23CF-44E3-9099-C40C66FF867C}">
                  <a14:compatExt spid="_x0000_s3181"/>
                </a:ext>
                <a:ext uri="{FF2B5EF4-FFF2-40B4-BE49-F238E27FC236}">
                  <a16:creationId xmlns:a16="http://schemas.microsoft.com/office/drawing/2014/main" id="{00000000-0008-0000-08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104</xdr:row>
          <xdr:rowOff>161925</xdr:rowOff>
        </xdr:from>
        <xdr:to>
          <xdr:col>22</xdr:col>
          <xdr:colOff>171450</xdr:colOff>
          <xdr:row>107</xdr:row>
          <xdr:rowOff>85725</xdr:rowOff>
        </xdr:to>
        <xdr:sp macro="" textlink="">
          <xdr:nvSpPr>
            <xdr:cNvPr id="3182" name="Group Box 110" hidden="1">
              <a:extLst>
                <a:ext uri="{63B3BB69-23CF-44E3-9099-C40C66FF867C}">
                  <a14:compatExt spid="_x0000_s3182"/>
                </a:ext>
                <a:ext uri="{FF2B5EF4-FFF2-40B4-BE49-F238E27FC236}">
                  <a16:creationId xmlns:a16="http://schemas.microsoft.com/office/drawing/2014/main" id="{00000000-0008-0000-0800-00006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278</xdr:row>
          <xdr:rowOff>19050</xdr:rowOff>
        </xdr:from>
        <xdr:to>
          <xdr:col>26</xdr:col>
          <xdr:colOff>0</xdr:colOff>
          <xdr:row>278</xdr:row>
          <xdr:rowOff>209550</xdr:rowOff>
        </xdr:to>
        <xdr:sp macro="" textlink="">
          <xdr:nvSpPr>
            <xdr:cNvPr id="3185" name="Option Button 113" hidden="1">
              <a:extLst>
                <a:ext uri="{63B3BB69-23CF-44E3-9099-C40C66FF867C}">
                  <a14:compatExt spid="_x0000_s3185"/>
                </a:ext>
                <a:ext uri="{FF2B5EF4-FFF2-40B4-BE49-F238E27FC236}">
                  <a16:creationId xmlns:a16="http://schemas.microsoft.com/office/drawing/2014/main" id="{00000000-0008-0000-08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490</xdr:row>
          <xdr:rowOff>114300</xdr:rowOff>
        </xdr:from>
        <xdr:to>
          <xdr:col>19</xdr:col>
          <xdr:colOff>0</xdr:colOff>
          <xdr:row>491</xdr:row>
          <xdr:rowOff>142875</xdr:rowOff>
        </xdr:to>
        <xdr:sp macro="" textlink="">
          <xdr:nvSpPr>
            <xdr:cNvPr id="3199" name="Option Button 127" hidden="1">
              <a:extLst>
                <a:ext uri="{63B3BB69-23CF-44E3-9099-C40C66FF867C}">
                  <a14:compatExt spid="_x0000_s3199"/>
                </a:ext>
                <a:ext uri="{FF2B5EF4-FFF2-40B4-BE49-F238E27FC236}">
                  <a16:creationId xmlns:a16="http://schemas.microsoft.com/office/drawing/2014/main" id="{00000000-0008-0000-08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492</xdr:row>
          <xdr:rowOff>38100</xdr:rowOff>
        </xdr:from>
        <xdr:to>
          <xdr:col>19</xdr:col>
          <xdr:colOff>0</xdr:colOff>
          <xdr:row>493</xdr:row>
          <xdr:rowOff>161925</xdr:rowOff>
        </xdr:to>
        <xdr:sp macro="" textlink="">
          <xdr:nvSpPr>
            <xdr:cNvPr id="3200" name="Option Button 128" hidden="1">
              <a:extLst>
                <a:ext uri="{63B3BB69-23CF-44E3-9099-C40C66FF867C}">
                  <a14:compatExt spid="_x0000_s3200"/>
                </a:ext>
                <a:ext uri="{FF2B5EF4-FFF2-40B4-BE49-F238E27FC236}">
                  <a16:creationId xmlns:a16="http://schemas.microsoft.com/office/drawing/2014/main" id="{00000000-0008-0000-08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488</xdr:row>
          <xdr:rowOff>238125</xdr:rowOff>
        </xdr:from>
        <xdr:to>
          <xdr:col>28</xdr:col>
          <xdr:colOff>9525</xdr:colOff>
          <xdr:row>494</xdr:row>
          <xdr:rowOff>209550</xdr:rowOff>
        </xdr:to>
        <xdr:sp macro="" textlink="">
          <xdr:nvSpPr>
            <xdr:cNvPr id="3201" name="Group Box 129" hidden="1">
              <a:extLst>
                <a:ext uri="{63B3BB69-23CF-44E3-9099-C40C66FF867C}">
                  <a14:compatExt spid="_x0000_s3201"/>
                </a:ext>
                <a:ext uri="{FF2B5EF4-FFF2-40B4-BE49-F238E27FC236}">
                  <a16:creationId xmlns:a16="http://schemas.microsoft.com/office/drawing/2014/main" id="{00000000-0008-0000-0800-00008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9526</xdr:colOff>
      <xdr:row>5</xdr:row>
      <xdr:rowOff>28201</xdr:rowOff>
    </xdr:from>
    <xdr:to>
      <xdr:col>9</xdr:col>
      <xdr:colOff>1</xdr:colOff>
      <xdr:row>10</xdr:row>
      <xdr:rowOff>95250</xdr:rowOff>
    </xdr:to>
    <xdr:sp macro="" textlink="" fLocksText="0">
      <xdr:nvSpPr>
        <xdr:cNvPr id="2" name="円/楕円 1">
          <a:extLst>
            <a:ext uri="{FF2B5EF4-FFF2-40B4-BE49-F238E27FC236}">
              <a16:creationId xmlns:a16="http://schemas.microsoft.com/office/drawing/2014/main" id="{00000000-0008-0000-0A00-000002000000}"/>
            </a:ext>
          </a:extLst>
        </xdr:cNvPr>
        <xdr:cNvSpPr/>
      </xdr:nvSpPr>
      <xdr:spPr>
        <a:xfrm>
          <a:off x="266701" y="1028326"/>
          <a:ext cx="990600" cy="943349"/>
        </a:xfrm>
        <a:prstGeom prst="ellipse">
          <a:avLst/>
        </a:prstGeom>
        <a:solidFill>
          <a:schemeClr val="bg1"/>
        </a:solidFill>
        <a:ln w="3175">
          <a:solidFill>
            <a:schemeClr val="tx1"/>
          </a:solidFill>
          <a:prstDash val="sysDot"/>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ctr"/>
          <a:r>
            <a:rPr lang="ja-JP" altLang="en-US" sz="1200">
              <a:solidFill>
                <a:schemeClr val="accent4">
                  <a:lumMod val="75000"/>
                </a:schemeClr>
              </a:solidFill>
            </a:rPr>
            <a:t>受付印</a:t>
          </a:r>
          <a:endParaRPr lang="en-US" altLang="ja-JP" sz="1200">
            <a:solidFill>
              <a:schemeClr val="accent4">
                <a:lumMod val="75000"/>
              </a:schemeClr>
            </a:solidFill>
          </a:endParaRPr>
        </a:p>
      </xdr:txBody>
    </xdr:sp>
    <xdr:clientData/>
  </xdr:twoCellAnchor>
  <xdr:twoCellAnchor>
    <xdr:from>
      <xdr:col>25</xdr:col>
      <xdr:colOff>38053</xdr:colOff>
      <xdr:row>231</xdr:row>
      <xdr:rowOff>9525</xdr:rowOff>
    </xdr:from>
    <xdr:to>
      <xdr:col>35</xdr:col>
      <xdr:colOff>47625</xdr:colOff>
      <xdr:row>236</xdr:row>
      <xdr:rowOff>0</xdr:rowOff>
    </xdr:to>
    <xdr:sp macro="" textlink="" fLocksText="0">
      <xdr:nvSpPr>
        <xdr:cNvPr id="3" name="正方形/長方形 2">
          <a:extLst>
            <a:ext uri="{FF2B5EF4-FFF2-40B4-BE49-F238E27FC236}">
              <a16:creationId xmlns:a16="http://schemas.microsoft.com/office/drawing/2014/main" id="{00000000-0008-0000-0A00-000003000000}"/>
            </a:ext>
          </a:extLst>
        </xdr:cNvPr>
        <xdr:cNvSpPr/>
      </xdr:nvSpPr>
      <xdr:spPr>
        <a:xfrm>
          <a:off x="3581353" y="10572750"/>
          <a:ext cx="1285922"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r>
            <a:rPr lang="ja-JP" altLang="en-US" sz="700">
              <a:solidFill>
                <a:schemeClr val="tx2">
                  <a:lumMod val="50000"/>
                </a:schemeClr>
              </a:solidFill>
            </a:rPr>
            <a:t>別居の場合、下欄５記入</a:t>
          </a:r>
        </a:p>
      </xdr:txBody>
    </xdr:sp>
    <xdr:clientData/>
  </xdr:twoCellAnchor>
  <xdr:twoCellAnchor>
    <xdr:from>
      <xdr:col>24</xdr:col>
      <xdr:colOff>38156</xdr:colOff>
      <xdr:row>231</xdr:row>
      <xdr:rowOff>19050</xdr:rowOff>
    </xdr:from>
    <xdr:to>
      <xdr:col>25</xdr:col>
      <xdr:colOff>38156</xdr:colOff>
      <xdr:row>235</xdr:row>
      <xdr:rowOff>19050</xdr:rowOff>
    </xdr:to>
    <xdr:sp macro="" textlink="" fLocksText="0">
      <xdr:nvSpPr>
        <xdr:cNvPr id="6" name="下矢印 5">
          <a:extLst>
            <a:ext uri="{FF2B5EF4-FFF2-40B4-BE49-F238E27FC236}">
              <a16:creationId xmlns:a16="http://schemas.microsoft.com/office/drawing/2014/main" id="{00000000-0008-0000-0A00-000006000000}"/>
            </a:ext>
          </a:extLst>
        </xdr:cNvPr>
        <xdr:cNvSpPr/>
      </xdr:nvSpPr>
      <xdr:spPr>
        <a:xfrm>
          <a:off x="3438581" y="10582275"/>
          <a:ext cx="142875" cy="152400"/>
        </a:xfrm>
        <a:prstGeom prst="downArrow">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31986</xdr:colOff>
      <xdr:row>5</xdr:row>
      <xdr:rowOff>31770</xdr:rowOff>
    </xdr:from>
    <xdr:to>
      <xdr:col>20</xdr:col>
      <xdr:colOff>82179</xdr:colOff>
      <xdr:row>12</xdr:row>
      <xdr:rowOff>23832</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222486" y="232296"/>
          <a:ext cx="1945167" cy="2727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workbookViewId="0">
      <selection activeCell="B5" sqref="B5"/>
    </sheetView>
  </sheetViews>
  <sheetFormatPr defaultRowHeight="18.75"/>
  <cols>
    <col min="1" max="1" width="4.5" customWidth="1"/>
    <col min="2" max="2" width="14.25" customWidth="1"/>
    <col min="3" max="3" width="12.125" customWidth="1"/>
    <col min="4" max="4" width="10.125" customWidth="1"/>
    <col min="5" max="5" width="9.5" bestFit="1" customWidth="1"/>
    <col min="7" max="7" width="15.625" style="303" customWidth="1"/>
    <col min="8" max="8" width="16.5" style="302" customWidth="1"/>
  </cols>
  <sheetData>
    <row r="1" spans="1:9" ht="19.5" thickBot="1">
      <c r="A1" s="272"/>
      <c r="B1" s="272"/>
      <c r="C1" s="272"/>
      <c r="F1" t="s">
        <v>806</v>
      </c>
      <c r="H1" s="302" t="s">
        <v>807</v>
      </c>
    </row>
    <row r="2" spans="1:9" ht="18.75" customHeight="1" thickBot="1">
      <c r="A2" s="446" t="s">
        <v>812</v>
      </c>
      <c r="B2" s="446"/>
      <c r="C2" s="446"/>
      <c r="D2" s="446"/>
      <c r="F2" s="305">
        <v>2</v>
      </c>
      <c r="G2" s="304">
        <f t="shared" ref="G2:G20" si="0">ROUNDDOWN(1/F2,3)</f>
        <v>0.5</v>
      </c>
      <c r="H2" s="302">
        <f t="shared" ref="H2:H33" si="1">ROUNDUP(1/F2,3)</f>
        <v>0.5</v>
      </c>
      <c r="I2" s="321"/>
    </row>
    <row r="3" spans="1:9" ht="19.5" thickBot="1">
      <c r="A3" s="325"/>
      <c r="B3" s="335">
        <f>'償却④-1'!E5</f>
        <v>0</v>
      </c>
      <c r="C3" s="323">
        <f ca="1">DATEDIF(B3,TODAY(),"M")</f>
        <v>1499</v>
      </c>
      <c r="D3" s="322">
        <f ca="1">C3/12</f>
        <v>124.91666666666667</v>
      </c>
      <c r="F3" s="305">
        <v>3</v>
      </c>
      <c r="G3" s="304">
        <f t="shared" si="0"/>
        <v>0.33300000000000002</v>
      </c>
      <c r="H3" s="302">
        <f t="shared" si="1"/>
        <v>0.33400000000000002</v>
      </c>
      <c r="I3" s="321"/>
    </row>
    <row r="4" spans="1:9" ht="19.5" thickBot="1">
      <c r="A4" s="331">
        <v>1</v>
      </c>
      <c r="B4" s="334" t="b">
        <f ca="1">IF(D3&lt;=1,TRUE,FALSE)</f>
        <v>0</v>
      </c>
      <c r="C4" s="330" t="b">
        <f ca="1">IF(B4=TRUE,13-MONTH(B3))</f>
        <v>0</v>
      </c>
      <c r="D4" s="329"/>
      <c r="F4" s="305">
        <v>4</v>
      </c>
      <c r="G4" s="304">
        <f t="shared" si="0"/>
        <v>0.25</v>
      </c>
      <c r="H4" s="302">
        <f t="shared" si="1"/>
        <v>0.25</v>
      </c>
      <c r="I4" s="321"/>
    </row>
    <row r="5" spans="1:9" ht="19.5" thickBot="1">
      <c r="A5" s="331">
        <v>2</v>
      </c>
      <c r="B5" s="333" t="b">
        <f ca="1">IF(AND(1&lt;D3,D3&lt;='償却④-1'!J5),TRUE,FALSE)</f>
        <v>0</v>
      </c>
      <c r="C5" s="330" t="b">
        <f ca="1">IF(B5=TRUE,12)</f>
        <v>0</v>
      </c>
      <c r="D5" s="329">
        <f ca="1">IF(C20="均等",12,C4+C5+C6+D6)</f>
        <v>12</v>
      </c>
      <c r="F5" s="305">
        <v>5</v>
      </c>
      <c r="G5" s="304">
        <f t="shared" si="0"/>
        <v>0.2</v>
      </c>
      <c r="H5" s="302">
        <f t="shared" si="1"/>
        <v>0.2</v>
      </c>
      <c r="I5" s="321"/>
    </row>
    <row r="6" spans="1:9" ht="19.5" thickBot="1">
      <c r="A6" s="328">
        <v>3</v>
      </c>
      <c r="B6" s="332" t="b">
        <f ca="1">IF('償却④-1'!J5&lt;D3,TRUE,FALSE)</f>
        <v>1</v>
      </c>
      <c r="C6" s="332">
        <f ca="1">IF(B6=TRUE,MONTH(B3)-1,FALSE)</f>
        <v>0</v>
      </c>
      <c r="D6" s="326">
        <f ca="1">IF(C6=0,12,FALSE)</f>
        <v>12</v>
      </c>
      <c r="E6" t="e">
        <f ca="1">'償却④-1'!M5*D6/12</f>
        <v>#N/A</v>
      </c>
      <c r="F6" s="305">
        <v>6</v>
      </c>
      <c r="G6" s="304">
        <f t="shared" si="0"/>
        <v>0.16600000000000001</v>
      </c>
      <c r="H6" s="302">
        <f t="shared" si="1"/>
        <v>0.16700000000000001</v>
      </c>
      <c r="I6" s="321"/>
    </row>
    <row r="7" spans="1:9" ht="19.5" thickBot="1">
      <c r="A7" s="447" t="s">
        <v>811</v>
      </c>
      <c r="B7" s="447"/>
      <c r="C7" s="447"/>
      <c r="D7" s="447"/>
      <c r="F7" s="305">
        <v>7</v>
      </c>
      <c r="G7" s="304">
        <f t="shared" si="0"/>
        <v>0.14199999999999999</v>
      </c>
      <c r="H7" s="302">
        <f t="shared" si="1"/>
        <v>0.14299999999999999</v>
      </c>
      <c r="I7" s="321"/>
    </row>
    <row r="8" spans="1:9" ht="19.5" thickBot="1">
      <c r="B8" s="308" t="e">
        <f ca="1">IF(AND('償却④-1'!P5&lt;=100,'償却④-1'!P6="%"),'償却④-1'!O5*'償却④-1'!P5%)</f>
        <v>#N/A</v>
      </c>
      <c r="C8" s="307" t="b">
        <f>IF('償却④-1'!P6="分割",'償却④-1'!O5/'償却④-1'!P5)</f>
        <v>0</v>
      </c>
      <c r="F8" s="305">
        <v>8</v>
      </c>
      <c r="G8" s="304">
        <f t="shared" si="0"/>
        <v>0.125</v>
      </c>
      <c r="H8" s="302">
        <f t="shared" si="1"/>
        <v>0.125</v>
      </c>
      <c r="I8" s="321"/>
    </row>
    <row r="9" spans="1:9" ht="19.5" thickBot="1">
      <c r="A9" s="448" t="s">
        <v>810</v>
      </c>
      <c r="B9" s="448"/>
      <c r="C9" s="448"/>
      <c r="D9" s="448"/>
      <c r="F9" s="305">
        <v>9</v>
      </c>
      <c r="G9" s="304">
        <f t="shared" si="0"/>
        <v>0.111</v>
      </c>
      <c r="H9" s="302">
        <f t="shared" si="1"/>
        <v>0.112</v>
      </c>
      <c r="I9" s="321"/>
    </row>
    <row r="10" spans="1:9" ht="19.5" thickBot="1">
      <c r="A10" s="325"/>
      <c r="B10" s="323" t="b">
        <f ca="1">IF(C3/12&lt;2,1)</f>
        <v>0</v>
      </c>
      <c r="C10" s="323">
        <f ca="1">B10+B11</f>
        <v>124</v>
      </c>
      <c r="D10" s="322" t="e">
        <f ca="1">IF(C10=1,C12-B14,IF(1&lt;C10,C12-(C10*C11+B14)))</f>
        <v>#N/A</v>
      </c>
      <c r="F10" s="305">
        <v>10</v>
      </c>
      <c r="G10" s="304">
        <f t="shared" si="0"/>
        <v>0.1</v>
      </c>
      <c r="H10" s="302">
        <f t="shared" si="1"/>
        <v>0.1</v>
      </c>
      <c r="I10" s="321"/>
    </row>
    <row r="11" spans="1:9" ht="19.5" thickBot="1">
      <c r="A11" s="331"/>
      <c r="B11" s="330">
        <f ca="1">IF(2&lt;C3/12,ROUNDDOWN(C3/12,0))</f>
        <v>124</v>
      </c>
      <c r="C11" s="330" t="e">
        <f>'償却④-1'!H5*'償却④-1'!K5</f>
        <v>#N/A</v>
      </c>
      <c r="D11" s="329"/>
      <c r="F11" s="305">
        <v>11</v>
      </c>
      <c r="G11" s="304">
        <f t="shared" si="0"/>
        <v>0.09</v>
      </c>
      <c r="H11" s="302">
        <f t="shared" si="1"/>
        <v>9.0999999999999998E-2</v>
      </c>
      <c r="I11" s="321"/>
    </row>
    <row r="12" spans="1:9" ht="19.5" thickBot="1">
      <c r="A12" s="328"/>
      <c r="B12" s="327" t="e">
        <f>'償却④-1'!H5</f>
        <v>#N/A</v>
      </c>
      <c r="C12" s="327">
        <f>'償却④-1'!G5</f>
        <v>0</v>
      </c>
      <c r="D12" s="326"/>
      <c r="F12" s="305">
        <v>12</v>
      </c>
      <c r="G12" s="304">
        <f t="shared" si="0"/>
        <v>8.3000000000000004E-2</v>
      </c>
      <c r="H12" s="302">
        <f t="shared" si="1"/>
        <v>8.4000000000000005E-2</v>
      </c>
      <c r="I12" s="321"/>
    </row>
    <row r="13" spans="1:9" ht="19.5" thickBot="1">
      <c r="A13" s="448" t="s">
        <v>809</v>
      </c>
      <c r="B13" s="448"/>
      <c r="C13" s="448"/>
      <c r="D13" s="448"/>
      <c r="F13" s="305">
        <v>13</v>
      </c>
      <c r="G13" s="304">
        <f t="shared" si="0"/>
        <v>7.5999999999999998E-2</v>
      </c>
      <c r="H13" s="302">
        <f t="shared" si="1"/>
        <v>7.6999999999999999E-2</v>
      </c>
      <c r="I13" s="321"/>
    </row>
    <row r="14" spans="1:9" ht="19.5" thickBot="1">
      <c r="A14" s="325"/>
      <c r="B14" s="324" t="e">
        <f>ROUNDUP('償却④-1'!H5*'償却④-1'!K5*((13-MONTH(B3))/12),0)</f>
        <v>#N/A</v>
      </c>
      <c r="C14" s="323"/>
      <c r="D14" s="322"/>
      <c r="F14" s="305">
        <v>14</v>
      </c>
      <c r="G14" s="304">
        <f t="shared" si="0"/>
        <v>7.0999999999999994E-2</v>
      </c>
      <c r="H14" s="302">
        <f t="shared" si="1"/>
        <v>7.1999999999999995E-2</v>
      </c>
      <c r="I14" s="321"/>
    </row>
    <row r="15" spans="1:9" ht="19.5" thickBot="1">
      <c r="A15" s="314"/>
      <c r="B15" s="320"/>
      <c r="C15" s="320"/>
      <c r="D15" s="311"/>
      <c r="E15" s="302"/>
      <c r="F15" s="305">
        <v>15</v>
      </c>
      <c r="G15" s="304">
        <f t="shared" si="0"/>
        <v>6.6000000000000003E-2</v>
      </c>
      <c r="H15" s="302">
        <f t="shared" si="1"/>
        <v>6.7000000000000004E-2</v>
      </c>
    </row>
    <row r="16" spans="1:9" ht="19.5" thickBot="1">
      <c r="A16" s="449" t="s">
        <v>808</v>
      </c>
      <c r="B16" s="449"/>
      <c r="C16" s="449"/>
      <c r="D16" s="449"/>
      <c r="E16" s="302"/>
      <c r="F16" s="305">
        <v>16</v>
      </c>
      <c r="G16" s="304">
        <f t="shared" si="0"/>
        <v>6.2E-2</v>
      </c>
      <c r="H16" s="302">
        <f t="shared" si="1"/>
        <v>6.3E-2</v>
      </c>
    </row>
    <row r="17" spans="1:8" ht="19.5" thickBot="1">
      <c r="A17" s="318"/>
      <c r="B17" s="317" t="s">
        <v>807</v>
      </c>
      <c r="C17" s="317">
        <f>'償却④-1'!G5</f>
        <v>0</v>
      </c>
      <c r="D17" s="319"/>
      <c r="E17" s="302"/>
      <c r="F17" s="305">
        <v>17</v>
      </c>
      <c r="G17" s="304">
        <f t="shared" si="0"/>
        <v>5.8000000000000003E-2</v>
      </c>
      <c r="H17" s="302">
        <f t="shared" si="1"/>
        <v>5.9000000000000004E-2</v>
      </c>
    </row>
    <row r="18" spans="1:8" ht="19.5" thickBot="1">
      <c r="A18" s="318"/>
      <c r="B18" s="317" t="s">
        <v>806</v>
      </c>
      <c r="C18" s="317">
        <f>'償却④-1'!G5*90%</f>
        <v>0</v>
      </c>
      <c r="D18" s="319"/>
      <c r="E18" s="302"/>
      <c r="F18" s="305">
        <v>18</v>
      </c>
      <c r="G18" s="304">
        <f t="shared" si="0"/>
        <v>5.5E-2</v>
      </c>
      <c r="H18" s="302">
        <f t="shared" si="1"/>
        <v>5.6000000000000001E-2</v>
      </c>
    </row>
    <row r="19" spans="1:8" ht="19.5" thickBot="1">
      <c r="A19" s="318"/>
      <c r="B19" s="317" t="s">
        <v>805</v>
      </c>
      <c r="C19" s="317">
        <f>'償却④-1'!G5</f>
        <v>0</v>
      </c>
      <c r="D19" s="315"/>
      <c r="E19" s="302"/>
      <c r="F19" s="305">
        <v>19</v>
      </c>
      <c r="G19" s="304">
        <f t="shared" si="0"/>
        <v>5.1999999999999998E-2</v>
      </c>
      <c r="H19" s="302">
        <f t="shared" si="1"/>
        <v>5.2999999999999999E-2</v>
      </c>
    </row>
    <row r="20" spans="1:8" ht="19.5" thickBot="1">
      <c r="A20" s="318"/>
      <c r="B20" s="313" t="e">
        <f>INDEX(C17:C19,MATCH(C20,B17:B19,0))</f>
        <v>#N/A</v>
      </c>
      <c r="C20" s="317">
        <f>'償却④-1'!I5</f>
        <v>0</v>
      </c>
      <c r="D20" s="315"/>
      <c r="E20" s="302"/>
      <c r="F20" s="305">
        <v>20</v>
      </c>
      <c r="G20" s="304">
        <f t="shared" si="0"/>
        <v>0.05</v>
      </c>
      <c r="H20" s="302">
        <f t="shared" si="1"/>
        <v>0.05</v>
      </c>
    </row>
    <row r="21" spans="1:8" ht="19.5" thickBot="1">
      <c r="A21" s="318"/>
      <c r="B21" s="317" t="s">
        <v>807</v>
      </c>
      <c r="C21" s="317" t="e">
        <f>ROUNDUP(1/B27,3)</f>
        <v>#DIV/0!</v>
      </c>
      <c r="D21" s="315"/>
      <c r="E21" s="302"/>
      <c r="F21" s="305">
        <v>21</v>
      </c>
      <c r="G21" s="304">
        <v>4.8000000000000001E-2</v>
      </c>
      <c r="H21" s="302">
        <f t="shared" si="1"/>
        <v>4.8000000000000001E-2</v>
      </c>
    </row>
    <row r="22" spans="1:8" ht="19.5" thickBot="1">
      <c r="A22" s="318"/>
      <c r="B22" s="317" t="s">
        <v>806</v>
      </c>
      <c r="C22" s="317" t="e">
        <f>B28</f>
        <v>#N/A</v>
      </c>
      <c r="D22" s="315"/>
      <c r="E22" s="302"/>
      <c r="F22" s="305">
        <v>22</v>
      </c>
      <c r="G22" s="304">
        <v>4.5999999999999999E-2</v>
      </c>
      <c r="H22" s="302">
        <f t="shared" si="1"/>
        <v>4.5999999999999999E-2</v>
      </c>
    </row>
    <row r="23" spans="1:8" ht="19.5" thickBot="1">
      <c r="A23" s="318"/>
      <c r="B23" s="317" t="s">
        <v>805</v>
      </c>
      <c r="C23" s="316" t="s">
        <v>813</v>
      </c>
      <c r="D23" s="315"/>
      <c r="E23" s="302"/>
      <c r="F23" s="305">
        <v>23</v>
      </c>
      <c r="G23" s="304">
        <v>4.3999999999999997E-2</v>
      </c>
      <c r="H23" s="302">
        <f t="shared" si="1"/>
        <v>4.3999999999999997E-2</v>
      </c>
    </row>
    <row r="24" spans="1:8" ht="19.5" thickBot="1">
      <c r="A24" s="314"/>
      <c r="B24" s="313" t="e">
        <f>INDEX(C21:C23,MATCH(C20,B21:B23,0))</f>
        <v>#N/A</v>
      </c>
      <c r="C24" s="312"/>
      <c r="D24" s="311"/>
      <c r="E24" s="302"/>
      <c r="F24" s="305">
        <v>24</v>
      </c>
      <c r="G24" s="304">
        <v>4.2000000000000003E-2</v>
      </c>
      <c r="H24" s="302">
        <f t="shared" si="1"/>
        <v>4.2000000000000003E-2</v>
      </c>
    </row>
    <row r="25" spans="1:8" ht="19.5" thickBot="1">
      <c r="A25" s="302"/>
      <c r="B25" s="302"/>
      <c r="C25" s="302"/>
      <c r="D25" s="302"/>
      <c r="E25" s="302"/>
      <c r="F25" s="305">
        <v>25</v>
      </c>
      <c r="G25" s="304">
        <v>0.04</v>
      </c>
      <c r="H25" s="302">
        <f t="shared" si="1"/>
        <v>0.04</v>
      </c>
    </row>
    <row r="26" spans="1:8" ht="19.5" thickBot="1">
      <c r="A26" s="302"/>
      <c r="B26" s="302"/>
      <c r="C26" s="302"/>
      <c r="D26" s="302"/>
      <c r="E26" s="302"/>
      <c r="F26" s="305">
        <v>26</v>
      </c>
      <c r="G26" s="304">
        <v>3.9E-2</v>
      </c>
      <c r="H26" s="302">
        <f t="shared" si="1"/>
        <v>3.9E-2</v>
      </c>
    </row>
    <row r="27" spans="1:8" ht="19.5" thickBot="1">
      <c r="B27" s="310">
        <f>'償却④-1'!J5</f>
        <v>0</v>
      </c>
      <c r="F27" s="305">
        <v>27</v>
      </c>
      <c r="G27" s="304">
        <f>ROUNDDOWN(1/F27,3)</f>
        <v>3.6999999999999998E-2</v>
      </c>
      <c r="H27" s="302">
        <f t="shared" si="1"/>
        <v>3.7999999999999999E-2</v>
      </c>
    </row>
    <row r="28" spans="1:8" ht="19.5" thickBot="1">
      <c r="B28" s="309" t="e">
        <f>INDEX(G2:G50,MATCH(B27,F2:F50,0))</f>
        <v>#N/A</v>
      </c>
      <c r="F28" s="305">
        <v>28</v>
      </c>
      <c r="G28" s="304">
        <v>3.5999999999999997E-2</v>
      </c>
      <c r="H28" s="302">
        <f t="shared" si="1"/>
        <v>3.6000000000000004E-2</v>
      </c>
    </row>
    <row r="29" spans="1:8" ht="19.5" thickBot="1">
      <c r="F29" s="305">
        <v>29</v>
      </c>
      <c r="G29" s="304">
        <v>3.5000000000000003E-2</v>
      </c>
      <c r="H29" s="302">
        <f t="shared" si="1"/>
        <v>3.5000000000000003E-2</v>
      </c>
    </row>
    <row r="30" spans="1:8" ht="19.5" thickBot="1">
      <c r="B30" s="308" t="e">
        <f ca="1">IF(AND('償却④-1'!P9&lt;=100,'償却④-1'!P10="%"),'償却④-1'!O9*'償却④-1'!P9%)</f>
        <v>#N/A</v>
      </c>
      <c r="C30" s="307" t="e">
        <f ca="1">IF('償却④-1'!P10="分割",'償却④-1'!O9/'償却④-1'!P9)</f>
        <v>#N/A</v>
      </c>
      <c r="F30" s="305">
        <v>30</v>
      </c>
      <c r="G30" s="304">
        <v>3.4000000000000002E-2</v>
      </c>
      <c r="H30" s="302">
        <f t="shared" si="1"/>
        <v>3.4000000000000002E-2</v>
      </c>
    </row>
    <row r="31" spans="1:8" ht="19.5" thickBot="1">
      <c r="F31" s="305">
        <v>31</v>
      </c>
      <c r="G31" s="304">
        <v>3.3000000000000002E-2</v>
      </c>
      <c r="H31" s="302">
        <f t="shared" si="1"/>
        <v>3.3000000000000002E-2</v>
      </c>
    </row>
    <row r="32" spans="1:8" ht="19.5" thickBot="1">
      <c r="F32" s="305">
        <v>32</v>
      </c>
      <c r="G32" s="304">
        <v>3.2000000000000001E-2</v>
      </c>
      <c r="H32" s="302">
        <f t="shared" si="1"/>
        <v>3.2000000000000001E-2</v>
      </c>
    </row>
    <row r="33" spans="6:10" ht="19.5" thickBot="1">
      <c r="F33" s="305">
        <v>33</v>
      </c>
      <c r="G33" s="304">
        <v>3.1E-2</v>
      </c>
      <c r="H33" s="302">
        <f t="shared" si="1"/>
        <v>3.1E-2</v>
      </c>
    </row>
    <row r="34" spans="6:10" ht="19.5" thickBot="1">
      <c r="F34" s="305">
        <v>34</v>
      </c>
      <c r="G34" s="304">
        <v>0.03</v>
      </c>
      <c r="H34" s="302">
        <f t="shared" ref="H34:H50" si="2">ROUNDUP(1/F34,3)</f>
        <v>3.0000000000000002E-2</v>
      </c>
    </row>
    <row r="35" spans="6:10" ht="19.5" thickBot="1">
      <c r="F35" s="305">
        <v>35</v>
      </c>
      <c r="G35" s="304">
        <v>2.9000000000000001E-2</v>
      </c>
      <c r="H35" s="302">
        <f t="shared" si="2"/>
        <v>2.9000000000000001E-2</v>
      </c>
    </row>
    <row r="36" spans="6:10" ht="19.5" thickBot="1">
      <c r="F36" s="305">
        <v>36</v>
      </c>
      <c r="G36" s="304">
        <v>2.8000000000000001E-2</v>
      </c>
      <c r="H36" s="302">
        <f t="shared" si="2"/>
        <v>2.8000000000000001E-2</v>
      </c>
    </row>
    <row r="37" spans="6:10" ht="19.5" thickBot="1">
      <c r="F37" s="305">
        <v>37</v>
      </c>
      <c r="G37" s="304">
        <v>2.7E-2</v>
      </c>
      <c r="H37" s="302">
        <f t="shared" si="2"/>
        <v>2.8000000000000001E-2</v>
      </c>
    </row>
    <row r="38" spans="6:10" ht="19.5" thickBot="1">
      <c r="F38" s="305">
        <v>38</v>
      </c>
      <c r="G38" s="304">
        <v>2.7E-2</v>
      </c>
      <c r="H38" s="302">
        <f t="shared" si="2"/>
        <v>2.7E-2</v>
      </c>
    </row>
    <row r="39" spans="6:10" ht="19.5" thickBot="1">
      <c r="F39" s="305">
        <v>39</v>
      </c>
      <c r="G39" s="304">
        <v>2.5999999999999999E-2</v>
      </c>
      <c r="H39" s="302">
        <f t="shared" si="2"/>
        <v>2.6000000000000002E-2</v>
      </c>
    </row>
    <row r="40" spans="6:10" ht="19.5" thickBot="1">
      <c r="F40" s="305">
        <v>40</v>
      </c>
      <c r="G40" s="304">
        <v>2.5000000000000001E-2</v>
      </c>
      <c r="H40" s="302">
        <f t="shared" si="2"/>
        <v>2.5000000000000001E-2</v>
      </c>
    </row>
    <row r="41" spans="6:10" ht="19.5" thickBot="1">
      <c r="F41" s="305">
        <v>41</v>
      </c>
      <c r="G41" s="304">
        <v>2.5000000000000001E-2</v>
      </c>
      <c r="H41" s="302">
        <f t="shared" si="2"/>
        <v>2.5000000000000001E-2</v>
      </c>
    </row>
    <row r="42" spans="6:10" ht="19.5" thickBot="1">
      <c r="F42" s="305">
        <v>42</v>
      </c>
      <c r="G42" s="304">
        <v>2.4E-2</v>
      </c>
      <c r="H42" s="302">
        <f t="shared" si="2"/>
        <v>2.4E-2</v>
      </c>
    </row>
    <row r="43" spans="6:10" ht="19.5" thickBot="1">
      <c r="F43" s="305">
        <v>43</v>
      </c>
      <c r="G43" s="304">
        <v>2.4E-2</v>
      </c>
      <c r="H43" s="302">
        <f t="shared" si="2"/>
        <v>2.4E-2</v>
      </c>
    </row>
    <row r="44" spans="6:10" ht="19.5" thickBot="1">
      <c r="F44" s="305">
        <v>44</v>
      </c>
      <c r="G44" s="304">
        <v>2.3E-2</v>
      </c>
      <c r="H44" s="302">
        <f t="shared" si="2"/>
        <v>2.3E-2</v>
      </c>
    </row>
    <row r="45" spans="6:10" ht="19.5" thickBot="1">
      <c r="F45" s="305">
        <v>45</v>
      </c>
      <c r="G45" s="304">
        <v>2.3E-2</v>
      </c>
      <c r="H45" s="302">
        <f t="shared" si="2"/>
        <v>2.3E-2</v>
      </c>
    </row>
    <row r="46" spans="6:10" ht="19.5" thickBot="1">
      <c r="F46" s="305">
        <v>46</v>
      </c>
      <c r="G46" s="304">
        <v>2.1999999999999999E-2</v>
      </c>
      <c r="H46" s="302">
        <f t="shared" si="2"/>
        <v>2.2000000000000002E-2</v>
      </c>
      <c r="J46" s="306"/>
    </row>
    <row r="47" spans="6:10" ht="19.5" thickBot="1">
      <c r="F47" s="305">
        <v>47</v>
      </c>
      <c r="G47" s="304">
        <v>2.1999999999999999E-2</v>
      </c>
      <c r="H47" s="302">
        <f t="shared" si="2"/>
        <v>2.2000000000000002E-2</v>
      </c>
    </row>
    <row r="48" spans="6:10" ht="19.5" thickBot="1">
      <c r="F48" s="305">
        <v>48</v>
      </c>
      <c r="G48" s="304">
        <v>2.1000000000000001E-2</v>
      </c>
      <c r="H48" s="302">
        <f t="shared" si="2"/>
        <v>2.1000000000000001E-2</v>
      </c>
    </row>
    <row r="49" spans="5:9" ht="19.5" thickBot="1">
      <c r="F49" s="305">
        <v>49</v>
      </c>
      <c r="G49" s="304">
        <v>2.1000000000000001E-2</v>
      </c>
      <c r="H49" s="302">
        <f t="shared" si="2"/>
        <v>2.1000000000000001E-2</v>
      </c>
    </row>
    <row r="50" spans="5:9" ht="19.5" thickBot="1">
      <c r="F50" s="305">
        <v>50</v>
      </c>
      <c r="G50" s="304">
        <v>0.02</v>
      </c>
      <c r="H50" s="302">
        <f t="shared" si="2"/>
        <v>0.02</v>
      </c>
    </row>
    <row r="51" spans="5:9">
      <c r="E51" s="272"/>
      <c r="F51" s="272"/>
      <c r="G51" s="272"/>
      <c r="H51" s="272"/>
      <c r="I51" s="272"/>
    </row>
  </sheetData>
  <mergeCells count="5">
    <mergeCell ref="A2:D2"/>
    <mergeCell ref="A7:D7"/>
    <mergeCell ref="A9:D9"/>
    <mergeCell ref="A13:D13"/>
    <mergeCell ref="A16:D1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S20"/>
  <sheetViews>
    <sheetView zoomScale="85" zoomScaleNormal="85" workbookViewId="0">
      <selection activeCell="Q5" sqref="Q5:Q6"/>
    </sheetView>
  </sheetViews>
  <sheetFormatPr defaultRowHeight="18.75"/>
  <cols>
    <col min="1" max="2" width="2.125" customWidth="1"/>
    <col min="3" max="3" width="18" customWidth="1"/>
    <col min="4" max="4" width="5" customWidth="1"/>
    <col min="5" max="6" width="6.375" customWidth="1"/>
    <col min="7" max="8" width="14.875" customWidth="1"/>
    <col min="9" max="10" width="7.625" customWidth="1"/>
    <col min="11" max="11" width="14.625" customWidth="1"/>
    <col min="12" max="12" width="10" bestFit="1" customWidth="1"/>
    <col min="13" max="13" width="14.75" customWidth="1"/>
    <col min="14" max="14" width="6.5" customWidth="1"/>
    <col min="15" max="15" width="11.75" customWidth="1"/>
    <col min="17" max="17" width="12.875" customWidth="1"/>
    <col min="18" max="18" width="12.5" customWidth="1"/>
    <col min="19" max="19" width="22.25" customWidth="1"/>
  </cols>
  <sheetData>
    <row r="2" spans="3:19" ht="19.5" thickBot="1">
      <c r="E2" s="452"/>
      <c r="F2" s="453"/>
      <c r="G2" s="448"/>
      <c r="H2" s="448"/>
      <c r="K2" s="301"/>
      <c r="S2" s="300" t="s">
        <v>803</v>
      </c>
    </row>
    <row r="3" spans="3:19" ht="19.5" thickBot="1">
      <c r="E3" s="450"/>
      <c r="F3" s="451"/>
      <c r="G3" s="299">
        <f>E5</f>
        <v>0</v>
      </c>
      <c r="H3" s="298"/>
      <c r="S3" s="297" t="e">
        <f ca="1">'償却④-2'!B14+('償却④-2'!C10*'償却④-2'!C11)</f>
        <v>#N/A</v>
      </c>
    </row>
    <row r="4" spans="3:19" s="280" customFormat="1" ht="80.25" customHeight="1" thickBot="1">
      <c r="C4" s="296" t="s">
        <v>802</v>
      </c>
      <c r="D4" s="282" t="s">
        <v>796</v>
      </c>
      <c r="E4" s="471" t="s">
        <v>795</v>
      </c>
      <c r="F4" s="471"/>
      <c r="G4" s="294" t="s">
        <v>794</v>
      </c>
      <c r="H4" s="282" t="s">
        <v>793</v>
      </c>
      <c r="I4" s="295" t="s">
        <v>792</v>
      </c>
      <c r="J4" s="295" t="s">
        <v>791</v>
      </c>
      <c r="K4" s="282" t="s">
        <v>790</v>
      </c>
      <c r="L4" s="282" t="s">
        <v>789</v>
      </c>
      <c r="M4" s="282" t="s">
        <v>788</v>
      </c>
      <c r="N4" s="282" t="s">
        <v>787</v>
      </c>
      <c r="O4" s="282" t="s">
        <v>786</v>
      </c>
      <c r="P4" s="294" t="s">
        <v>785</v>
      </c>
      <c r="Q4" s="282" t="s">
        <v>784</v>
      </c>
      <c r="R4" s="282" t="s">
        <v>783</v>
      </c>
      <c r="S4" s="281" t="s">
        <v>782</v>
      </c>
    </row>
    <row r="5" spans="3:19" s="288" customFormat="1" ht="27" customHeight="1" thickBot="1">
      <c r="C5" s="472"/>
      <c r="D5" s="474">
        <v>1</v>
      </c>
      <c r="E5" s="476">
        <f>申告書作成!L254</f>
        <v>0</v>
      </c>
      <c r="F5" s="477"/>
      <c r="G5" s="459">
        <f>申告書作成!O254</f>
        <v>0</v>
      </c>
      <c r="H5" s="480" t="e">
        <f>'償却④-2'!B20</f>
        <v>#N/A</v>
      </c>
      <c r="I5" s="482">
        <f>申告書作成!S254</f>
        <v>0</v>
      </c>
      <c r="J5" s="482">
        <f>申告書作成!U254</f>
        <v>0</v>
      </c>
      <c r="K5" s="484" t="e">
        <f>'償却④-2'!B24</f>
        <v>#N/A</v>
      </c>
      <c r="L5" s="293">
        <f ca="1">'償却④-2'!D5</f>
        <v>12</v>
      </c>
      <c r="M5" s="486" t="e">
        <f ca="1">ROUNDUP(H5*K5*L5/12,0)</f>
        <v>#N/A</v>
      </c>
      <c r="N5" s="488">
        <v>0</v>
      </c>
      <c r="O5" s="490" t="e">
        <f ca="1">M5+N5</f>
        <v>#N/A</v>
      </c>
      <c r="P5" s="289">
        <f>申告書作成!Y254</f>
        <v>0</v>
      </c>
      <c r="Q5" s="454" t="e">
        <f ca="1">IF(R5=1,'償却④-2'!B8+'償却④-2'!C8-1,'償却④-2'!B8+'償却④-2'!C8)</f>
        <v>#N/A</v>
      </c>
      <c r="R5" s="486" t="e">
        <f ca="1">IF('償却④-2'!D10&lt;1,1,'償却④-2'!D10)</f>
        <v>#N/A</v>
      </c>
      <c r="S5" s="478" t="e">
        <f ca="1">IF(AND(I5="旧定額",G5*5%&gt;R5),"※取得価格の95％に到達しています。","")</f>
        <v>#N/A</v>
      </c>
    </row>
    <row r="6" spans="3:19" s="288" customFormat="1" ht="27" customHeight="1" thickBot="1">
      <c r="C6" s="473"/>
      <c r="D6" s="475"/>
      <c r="E6" s="292" t="s">
        <v>197</v>
      </c>
      <c r="F6" s="291" t="s">
        <v>198</v>
      </c>
      <c r="G6" s="460"/>
      <c r="H6" s="481"/>
      <c r="I6" s="483"/>
      <c r="J6" s="483"/>
      <c r="K6" s="485"/>
      <c r="L6" s="290">
        <v>12</v>
      </c>
      <c r="M6" s="487"/>
      <c r="N6" s="489"/>
      <c r="O6" s="491"/>
      <c r="P6" s="289" t="s">
        <v>801</v>
      </c>
      <c r="Q6" s="455"/>
      <c r="R6" s="487"/>
      <c r="S6" s="479"/>
    </row>
    <row r="7" spans="3:19" ht="19.5" thickBot="1">
      <c r="C7" s="287">
        <f ca="1">IF('償却④-2'!C10=1,1,IF('償却④-2'!C10&gt;1,'償却④-2'!C10+1))</f>
        <v>125</v>
      </c>
      <c r="D7" s="287" t="s">
        <v>800</v>
      </c>
      <c r="E7" s="272"/>
      <c r="F7" s="272"/>
      <c r="G7" s="286"/>
      <c r="I7" s="285" t="s">
        <v>799</v>
      </c>
      <c r="P7" s="285" t="s">
        <v>798</v>
      </c>
    </row>
    <row r="8" spans="3:19" s="280" customFormat="1" ht="78" customHeight="1">
      <c r="C8" s="284" t="s">
        <v>797</v>
      </c>
      <c r="D8" s="282" t="s">
        <v>796</v>
      </c>
      <c r="E8" s="458" t="s">
        <v>795</v>
      </c>
      <c r="F8" s="458"/>
      <c r="G8" s="282" t="s">
        <v>794</v>
      </c>
      <c r="H8" s="282" t="s">
        <v>793</v>
      </c>
      <c r="I8" s="283" t="s">
        <v>792</v>
      </c>
      <c r="J8" s="283" t="s">
        <v>791</v>
      </c>
      <c r="K8" s="282" t="s">
        <v>790</v>
      </c>
      <c r="L8" s="282" t="s">
        <v>789</v>
      </c>
      <c r="M8" s="282" t="s">
        <v>788</v>
      </c>
      <c r="N8" s="282" t="s">
        <v>787</v>
      </c>
      <c r="O8" s="282" t="s">
        <v>786</v>
      </c>
      <c r="P8" s="282" t="s">
        <v>785</v>
      </c>
      <c r="Q8" s="282" t="s">
        <v>784</v>
      </c>
      <c r="R8" s="282" t="s">
        <v>783</v>
      </c>
      <c r="S8" s="281" t="s">
        <v>782</v>
      </c>
    </row>
    <row r="9" spans="3:19" s="274" customFormat="1" ht="24" customHeight="1">
      <c r="C9" s="467" t="e">
        <f ca="1">IF(S5="※取得価格の95％に到達しています。","均等償却に移行します。","")</f>
        <v>#N/A</v>
      </c>
      <c r="D9" s="469">
        <v>1</v>
      </c>
      <c r="E9" s="463" t="e">
        <f ca="1">IF(C9="均等償却に移行します。",E5,"")</f>
        <v>#N/A</v>
      </c>
      <c r="F9" s="463"/>
      <c r="G9" s="465" t="e">
        <f ca="1">IF(C9="均等償却に移行します。",G5,"")</f>
        <v>#N/A</v>
      </c>
      <c r="H9" s="465" t="e">
        <f ca="1">IF(C9="均等償却に移行します。",G9*5%,"")</f>
        <v>#N/A</v>
      </c>
      <c r="I9" s="464" t="e">
        <f ca="1">IF(H9&gt;0,"均等※","")</f>
        <v>#N/A</v>
      </c>
      <c r="J9" s="464" t="e">
        <f ca="1">IF(I9="均等※",5)</f>
        <v>#N/A</v>
      </c>
      <c r="K9" s="464"/>
      <c r="L9" s="279"/>
      <c r="M9" s="464"/>
      <c r="N9" s="464"/>
      <c r="O9" s="465" t="e">
        <f ca="1">IF(C9="均等償却に移行します。",ROUNDDOWN(H9/5,0),"")</f>
        <v>#N/A</v>
      </c>
      <c r="P9" s="278" t="e">
        <f ca="1">IF(C9="均等償却に移行します。",P5,"")</f>
        <v>#N/A</v>
      </c>
      <c r="Q9" s="454" t="e">
        <f ca="1">'償却④-2'!B30+'償却④-2'!C30</f>
        <v>#N/A</v>
      </c>
      <c r="R9" s="456" t="e">
        <f ca="1">IF(C9="均等償却に移行します。",H9-Q9,"")</f>
        <v>#N/A</v>
      </c>
      <c r="S9" s="461"/>
    </row>
    <row r="10" spans="3:19" s="274" customFormat="1" ht="24" customHeight="1" thickBot="1">
      <c r="C10" s="468"/>
      <c r="D10" s="470"/>
      <c r="E10" s="277" t="s">
        <v>197</v>
      </c>
      <c r="F10" s="277" t="s">
        <v>198</v>
      </c>
      <c r="G10" s="466"/>
      <c r="H10" s="466"/>
      <c r="I10" s="457"/>
      <c r="J10" s="457"/>
      <c r="K10" s="457"/>
      <c r="L10" s="276"/>
      <c r="M10" s="457"/>
      <c r="N10" s="457"/>
      <c r="O10" s="466"/>
      <c r="P10" s="275" t="e">
        <f ca="1">IF(C9="均等償却に移行します。",P6,"")</f>
        <v>#N/A</v>
      </c>
      <c r="Q10" s="455"/>
      <c r="R10" s="457"/>
      <c r="S10" s="462"/>
    </row>
    <row r="11" spans="3:19">
      <c r="L11" s="273"/>
    </row>
    <row r="12" spans="3:19" ht="19.5" thickBot="1">
      <c r="G12" s="448"/>
      <c r="H12" s="448"/>
      <c r="I12" s="448" t="s">
        <v>780</v>
      </c>
      <c r="J12" s="448"/>
      <c r="K12" s="271" t="s">
        <v>778</v>
      </c>
    </row>
    <row r="13" spans="3:19">
      <c r="G13" s="448" t="s">
        <v>781</v>
      </c>
      <c r="H13" s="448"/>
      <c r="I13" s="496">
        <v>17</v>
      </c>
      <c r="J13" s="500"/>
      <c r="K13" s="492">
        <f>ROUNDDOWN(I13*0.2,0)</f>
        <v>3</v>
      </c>
    </row>
    <row r="14" spans="3:19" ht="19.5" thickBot="1">
      <c r="G14" s="448"/>
      <c r="H14" s="448"/>
      <c r="I14" s="497"/>
      <c r="J14" s="501"/>
      <c r="K14" s="493"/>
    </row>
    <row r="15" spans="3:19" ht="19.5" thickBot="1">
      <c r="G15" s="272"/>
      <c r="H15" s="272"/>
      <c r="I15" s="271" t="s">
        <v>780</v>
      </c>
      <c r="J15" s="271" t="s">
        <v>779</v>
      </c>
      <c r="K15" s="271" t="s">
        <v>778</v>
      </c>
    </row>
    <row r="16" spans="3:19">
      <c r="G16" s="448" t="s">
        <v>777</v>
      </c>
      <c r="H16" s="448"/>
      <c r="I16" s="494">
        <v>17</v>
      </c>
      <c r="J16" s="496">
        <v>15</v>
      </c>
      <c r="K16" s="498">
        <f>IF(I16-(J16*0.8)&lt;2,2,IF(I16-(J16*0.8)&gt;2,I16-(J16*0.8)))</f>
        <v>5</v>
      </c>
    </row>
    <row r="17" spans="7:18" ht="19.5" thickBot="1">
      <c r="G17" s="448"/>
      <c r="H17" s="448"/>
      <c r="I17" s="495"/>
      <c r="J17" s="497"/>
      <c r="K17" s="499"/>
    </row>
    <row r="19" spans="7:18" s="408" customFormat="1" ht="78" customHeight="1">
      <c r="H19" s="410" t="s">
        <v>834</v>
      </c>
      <c r="I19" s="411" t="s">
        <v>835</v>
      </c>
      <c r="J19" s="411" t="s">
        <v>836</v>
      </c>
      <c r="K19" s="411" t="s">
        <v>837</v>
      </c>
      <c r="L19" s="411" t="s">
        <v>838</v>
      </c>
      <c r="M19" s="411" t="s">
        <v>839</v>
      </c>
      <c r="N19" s="411"/>
      <c r="O19" s="411"/>
      <c r="P19" s="411" t="s">
        <v>841</v>
      </c>
      <c r="Q19" s="411" t="s">
        <v>840</v>
      </c>
      <c r="R19" s="412" t="s">
        <v>842</v>
      </c>
    </row>
    <row r="20" spans="7:18" s="409" customFormat="1" ht="36.75" customHeight="1">
      <c r="H20" s="413" t="e">
        <f ca="1">IF(C9="均等償却に移行します。",H9,H5)</f>
        <v>#N/A</v>
      </c>
      <c r="I20" s="414" t="e">
        <f ca="1">IF(C9="均等償却に移行します。",I9,I5)</f>
        <v>#N/A</v>
      </c>
      <c r="J20" s="414" t="e">
        <f ca="1">IF(C9="均等償却に移行します。",J9,J5)</f>
        <v>#N/A</v>
      </c>
      <c r="K20" s="418" t="e">
        <f ca="1">IF(C9="均等償却に移行します。",K9,K5)</f>
        <v>#N/A</v>
      </c>
      <c r="L20" s="416" t="e">
        <f ca="1">IF(C9="均等償却に移行します。",L9,L5)</f>
        <v>#N/A</v>
      </c>
      <c r="M20" s="417" t="e">
        <f ca="1">IF(C9="均等償却に移行します。",M9,M5)</f>
        <v>#N/A</v>
      </c>
      <c r="N20" s="414" t="e">
        <f ca="1">IF(C9="均等償却に移行します。",N9,N5)</f>
        <v>#N/A</v>
      </c>
      <c r="O20" s="414" t="e">
        <f ca="1">IF(C9="均等償却に移行します。",O9,O5)</f>
        <v>#N/A</v>
      </c>
      <c r="P20" s="414" t="e">
        <f ca="1">IF(C9="均等償却に移行します。",P9,P5)</f>
        <v>#N/A</v>
      </c>
      <c r="Q20" s="414" t="e">
        <f ca="1">IF(C9="均等償却に移行します。",Q9,Q5)</f>
        <v>#N/A</v>
      </c>
      <c r="R20" s="415" t="e">
        <f ca="1">IF(C9="均等償却に移行します。",R9,R5)</f>
        <v>#N/A</v>
      </c>
    </row>
  </sheetData>
  <mergeCells count="42">
    <mergeCell ref="K13:K14"/>
    <mergeCell ref="I12:J12"/>
    <mergeCell ref="G16:H17"/>
    <mergeCell ref="I16:I17"/>
    <mergeCell ref="J16:J17"/>
    <mergeCell ref="K16:K17"/>
    <mergeCell ref="I13:J14"/>
    <mergeCell ref="G12:H12"/>
    <mergeCell ref="G13:H14"/>
    <mergeCell ref="S5:S6"/>
    <mergeCell ref="H5:H6"/>
    <mergeCell ref="I5:I6"/>
    <mergeCell ref="J5:J6"/>
    <mergeCell ref="K5:K6"/>
    <mergeCell ref="M5:M6"/>
    <mergeCell ref="N5:N6"/>
    <mergeCell ref="O5:O6"/>
    <mergeCell ref="Q5:Q6"/>
    <mergeCell ref="R5:R6"/>
    <mergeCell ref="C9:C10"/>
    <mergeCell ref="D9:D10"/>
    <mergeCell ref="E4:F4"/>
    <mergeCell ref="C5:C6"/>
    <mergeCell ref="D5:D6"/>
    <mergeCell ref="E5:F5"/>
    <mergeCell ref="S9:S10"/>
    <mergeCell ref="E9:F9"/>
    <mergeCell ref="M9:M10"/>
    <mergeCell ref="N9:N10"/>
    <mergeCell ref="O9:O10"/>
    <mergeCell ref="G9:G10"/>
    <mergeCell ref="H9:H10"/>
    <mergeCell ref="I9:I10"/>
    <mergeCell ref="J9:J10"/>
    <mergeCell ref="K9:K10"/>
    <mergeCell ref="G2:H2"/>
    <mergeCell ref="E3:F3"/>
    <mergeCell ref="E2:F2"/>
    <mergeCell ref="Q9:Q10"/>
    <mergeCell ref="R9:R10"/>
    <mergeCell ref="E8:F8"/>
    <mergeCell ref="G5:G6"/>
  </mergeCells>
  <phoneticPr fontId="2"/>
  <dataValidations count="1">
    <dataValidation type="list" allowBlank="1" showInputMessage="1" showErrorMessage="1" sqref="P6" xr:uid="{00000000-0002-0000-0100-000000000000}">
      <formula1>"%,分割"</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workbookViewId="0">
      <selection activeCell="B5" sqref="B5"/>
    </sheetView>
  </sheetViews>
  <sheetFormatPr defaultRowHeight="18.75"/>
  <cols>
    <col min="1" max="1" width="4.5" customWidth="1"/>
    <col min="2" max="2" width="14.25" customWidth="1"/>
    <col min="3" max="3" width="12.125" customWidth="1"/>
    <col min="4" max="4" width="10.125" customWidth="1"/>
    <col min="5" max="5" width="9.5" bestFit="1" customWidth="1"/>
    <col min="7" max="7" width="15.625" style="303" customWidth="1"/>
    <col min="8" max="8" width="16.5" style="302" customWidth="1"/>
  </cols>
  <sheetData>
    <row r="1" spans="1:9" ht="19.5" thickBot="1">
      <c r="A1" s="272"/>
      <c r="B1" s="272"/>
      <c r="C1" s="272"/>
      <c r="F1" t="s">
        <v>806</v>
      </c>
      <c r="H1" s="302" t="s">
        <v>807</v>
      </c>
    </row>
    <row r="2" spans="1:9" ht="18.75" customHeight="1" thickBot="1">
      <c r="A2" s="446" t="s">
        <v>812</v>
      </c>
      <c r="B2" s="446"/>
      <c r="C2" s="446"/>
      <c r="D2" s="446"/>
      <c r="F2" s="305">
        <v>2</v>
      </c>
      <c r="G2" s="304">
        <f t="shared" ref="G2:G20" si="0">ROUNDDOWN(1/F2,3)</f>
        <v>0.5</v>
      </c>
      <c r="H2" s="302">
        <f t="shared" ref="H2:H33" si="1">ROUNDUP(1/F2,3)</f>
        <v>0.5</v>
      </c>
      <c r="I2" s="321"/>
    </row>
    <row r="3" spans="1:9" ht="19.5" thickBot="1">
      <c r="A3" s="325"/>
      <c r="B3" s="335">
        <f>'償却③-1'!E5</f>
        <v>0</v>
      </c>
      <c r="C3" s="323">
        <f ca="1">DATEDIF(B3,TODAY(),"M")</f>
        <v>1499</v>
      </c>
      <c r="D3" s="322">
        <f ca="1">C3/12</f>
        <v>124.91666666666667</v>
      </c>
      <c r="F3" s="305">
        <v>3</v>
      </c>
      <c r="G3" s="304">
        <f t="shared" si="0"/>
        <v>0.33300000000000002</v>
      </c>
      <c r="H3" s="302">
        <f t="shared" si="1"/>
        <v>0.33400000000000002</v>
      </c>
      <c r="I3" s="321"/>
    </row>
    <row r="4" spans="1:9" ht="19.5" thickBot="1">
      <c r="A4" s="331">
        <v>1</v>
      </c>
      <c r="B4" s="334" t="b">
        <f ca="1">IF(D3&lt;=1,TRUE,FALSE)</f>
        <v>0</v>
      </c>
      <c r="C4" s="330" t="b">
        <f ca="1">IF(B4=TRUE,13-MONTH(B3))</f>
        <v>0</v>
      </c>
      <c r="D4" s="329"/>
      <c r="F4" s="305">
        <v>4</v>
      </c>
      <c r="G4" s="304">
        <f t="shared" si="0"/>
        <v>0.25</v>
      </c>
      <c r="H4" s="302">
        <f t="shared" si="1"/>
        <v>0.25</v>
      </c>
      <c r="I4" s="321"/>
    </row>
    <row r="5" spans="1:9" ht="19.5" thickBot="1">
      <c r="A5" s="331">
        <v>2</v>
      </c>
      <c r="B5" s="333" t="b">
        <f ca="1">IF(AND(1&lt;D3,D3&lt;='償却③-1'!J5),TRUE,FALSE)</f>
        <v>0</v>
      </c>
      <c r="C5" s="330" t="b">
        <f ca="1">IF(B5=TRUE,12)</f>
        <v>0</v>
      </c>
      <c r="D5" s="329">
        <f ca="1">IF(C20="均等",12,C4+C5+C6+D6)</f>
        <v>12</v>
      </c>
      <c r="F5" s="305">
        <v>5</v>
      </c>
      <c r="G5" s="304">
        <f t="shared" si="0"/>
        <v>0.2</v>
      </c>
      <c r="H5" s="302">
        <f t="shared" si="1"/>
        <v>0.2</v>
      </c>
      <c r="I5" s="321"/>
    </row>
    <row r="6" spans="1:9" ht="19.5" thickBot="1">
      <c r="A6" s="328">
        <v>3</v>
      </c>
      <c r="B6" s="332" t="b">
        <f ca="1">IF('償却③-1'!J5&lt;D3,TRUE,FALSE)</f>
        <v>1</v>
      </c>
      <c r="C6" s="332">
        <f ca="1">IF(B6=TRUE,MONTH(B3)-1,FALSE)</f>
        <v>0</v>
      </c>
      <c r="D6" s="326">
        <f ca="1">IF(C6=0,12,FALSE)</f>
        <v>12</v>
      </c>
      <c r="E6" t="e">
        <f ca="1">'償却③-1'!M5*D6/12</f>
        <v>#N/A</v>
      </c>
      <c r="F6" s="305">
        <v>6</v>
      </c>
      <c r="G6" s="304">
        <f t="shared" si="0"/>
        <v>0.16600000000000001</v>
      </c>
      <c r="H6" s="302">
        <f t="shared" si="1"/>
        <v>0.16700000000000001</v>
      </c>
      <c r="I6" s="321"/>
    </row>
    <row r="7" spans="1:9" ht="19.5" thickBot="1">
      <c r="A7" s="447" t="s">
        <v>811</v>
      </c>
      <c r="B7" s="447"/>
      <c r="C7" s="447"/>
      <c r="D7" s="447"/>
      <c r="F7" s="305">
        <v>7</v>
      </c>
      <c r="G7" s="304">
        <f t="shared" si="0"/>
        <v>0.14199999999999999</v>
      </c>
      <c r="H7" s="302">
        <f t="shared" si="1"/>
        <v>0.14299999999999999</v>
      </c>
      <c r="I7" s="321"/>
    </row>
    <row r="8" spans="1:9" ht="19.5" thickBot="1">
      <c r="B8" s="308" t="e">
        <f ca="1">IF(AND('償却③-1'!P5&lt;=100,'償却③-1'!P6="%"),'償却③-1'!O5*'償却③-1'!P5%)</f>
        <v>#N/A</v>
      </c>
      <c r="C8" s="307" t="b">
        <f>IF('償却③-1'!P6="分割",'償却③-1'!O5/'償却③-1'!P5)</f>
        <v>0</v>
      </c>
      <c r="F8" s="305">
        <v>8</v>
      </c>
      <c r="G8" s="304">
        <f t="shared" si="0"/>
        <v>0.125</v>
      </c>
      <c r="H8" s="302">
        <f t="shared" si="1"/>
        <v>0.125</v>
      </c>
      <c r="I8" s="321"/>
    </row>
    <row r="9" spans="1:9" ht="19.5" thickBot="1">
      <c r="A9" s="448" t="s">
        <v>810</v>
      </c>
      <c r="B9" s="448"/>
      <c r="C9" s="448"/>
      <c r="D9" s="448"/>
      <c r="F9" s="305">
        <v>9</v>
      </c>
      <c r="G9" s="304">
        <f t="shared" si="0"/>
        <v>0.111</v>
      </c>
      <c r="H9" s="302">
        <f t="shared" si="1"/>
        <v>0.112</v>
      </c>
      <c r="I9" s="321"/>
    </row>
    <row r="10" spans="1:9" ht="19.5" thickBot="1">
      <c r="A10" s="325"/>
      <c r="B10" s="323" t="b">
        <f ca="1">IF(C3/12&lt;2,1)</f>
        <v>0</v>
      </c>
      <c r="C10" s="323">
        <f ca="1">B10+B11</f>
        <v>124</v>
      </c>
      <c r="D10" s="322" t="e">
        <f ca="1">IF(C10=1,C12-B14,IF(1&lt;C10,C12-(C10*C11+B14)))</f>
        <v>#N/A</v>
      </c>
      <c r="F10" s="305">
        <v>10</v>
      </c>
      <c r="G10" s="304">
        <f t="shared" si="0"/>
        <v>0.1</v>
      </c>
      <c r="H10" s="302">
        <f t="shared" si="1"/>
        <v>0.1</v>
      </c>
      <c r="I10" s="321"/>
    </row>
    <row r="11" spans="1:9" ht="19.5" thickBot="1">
      <c r="A11" s="331"/>
      <c r="B11" s="330">
        <f ca="1">IF(2&lt;C3/12,ROUNDDOWN(C3/12,0))</f>
        <v>124</v>
      </c>
      <c r="C11" s="330" t="e">
        <f>'償却③-1'!H5*'償却③-1'!K5</f>
        <v>#N/A</v>
      </c>
      <c r="D11" s="329"/>
      <c r="F11" s="305">
        <v>11</v>
      </c>
      <c r="G11" s="304">
        <f t="shared" si="0"/>
        <v>0.09</v>
      </c>
      <c r="H11" s="302">
        <f t="shared" si="1"/>
        <v>9.0999999999999998E-2</v>
      </c>
      <c r="I11" s="321"/>
    </row>
    <row r="12" spans="1:9" ht="19.5" thickBot="1">
      <c r="A12" s="328"/>
      <c r="B12" s="327" t="e">
        <f>'償却③-1'!H5</f>
        <v>#N/A</v>
      </c>
      <c r="C12" s="327">
        <f>'償却③-1'!G5</f>
        <v>0</v>
      </c>
      <c r="D12" s="326"/>
      <c r="F12" s="305">
        <v>12</v>
      </c>
      <c r="G12" s="304">
        <f t="shared" si="0"/>
        <v>8.3000000000000004E-2</v>
      </c>
      <c r="H12" s="302">
        <f t="shared" si="1"/>
        <v>8.4000000000000005E-2</v>
      </c>
      <c r="I12" s="321"/>
    </row>
    <row r="13" spans="1:9" ht="19.5" thickBot="1">
      <c r="A13" s="448" t="s">
        <v>809</v>
      </c>
      <c r="B13" s="448"/>
      <c r="C13" s="448"/>
      <c r="D13" s="448"/>
      <c r="F13" s="305">
        <v>13</v>
      </c>
      <c r="G13" s="304">
        <f t="shared" si="0"/>
        <v>7.5999999999999998E-2</v>
      </c>
      <c r="H13" s="302">
        <f t="shared" si="1"/>
        <v>7.6999999999999999E-2</v>
      </c>
      <c r="I13" s="321"/>
    </row>
    <row r="14" spans="1:9" ht="19.5" thickBot="1">
      <c r="A14" s="325"/>
      <c r="B14" s="324" t="e">
        <f>ROUNDUP('償却③-1'!H5*'償却③-1'!K5*((13-MONTH(B3))/12),0)</f>
        <v>#N/A</v>
      </c>
      <c r="C14" s="323"/>
      <c r="D14" s="322"/>
      <c r="F14" s="305">
        <v>14</v>
      </c>
      <c r="G14" s="304">
        <f t="shared" si="0"/>
        <v>7.0999999999999994E-2</v>
      </c>
      <c r="H14" s="302">
        <f t="shared" si="1"/>
        <v>7.1999999999999995E-2</v>
      </c>
      <c r="I14" s="321"/>
    </row>
    <row r="15" spans="1:9" ht="19.5" thickBot="1">
      <c r="A15" s="314"/>
      <c r="B15" s="320"/>
      <c r="C15" s="320"/>
      <c r="D15" s="311"/>
      <c r="E15" s="302"/>
      <c r="F15" s="305">
        <v>15</v>
      </c>
      <c r="G15" s="304">
        <f t="shared" si="0"/>
        <v>6.6000000000000003E-2</v>
      </c>
      <c r="H15" s="302">
        <f t="shared" si="1"/>
        <v>6.7000000000000004E-2</v>
      </c>
    </row>
    <row r="16" spans="1:9" ht="19.5" thickBot="1">
      <c r="A16" s="449" t="s">
        <v>808</v>
      </c>
      <c r="B16" s="449"/>
      <c r="C16" s="449"/>
      <c r="D16" s="449"/>
      <c r="E16" s="302"/>
      <c r="F16" s="305">
        <v>16</v>
      </c>
      <c r="G16" s="304">
        <f t="shared" si="0"/>
        <v>6.2E-2</v>
      </c>
      <c r="H16" s="302">
        <f t="shared" si="1"/>
        <v>6.3E-2</v>
      </c>
    </row>
    <row r="17" spans="1:8" ht="19.5" thickBot="1">
      <c r="A17" s="318"/>
      <c r="B17" s="317" t="s">
        <v>807</v>
      </c>
      <c r="C17" s="317">
        <f>'償却③-1'!G5</f>
        <v>0</v>
      </c>
      <c r="D17" s="319"/>
      <c r="E17" s="302"/>
      <c r="F17" s="305">
        <v>17</v>
      </c>
      <c r="G17" s="304">
        <f t="shared" si="0"/>
        <v>5.8000000000000003E-2</v>
      </c>
      <c r="H17" s="302">
        <f t="shared" si="1"/>
        <v>5.9000000000000004E-2</v>
      </c>
    </row>
    <row r="18" spans="1:8" ht="19.5" thickBot="1">
      <c r="A18" s="318"/>
      <c r="B18" s="317" t="s">
        <v>806</v>
      </c>
      <c r="C18" s="317">
        <f>'償却③-1'!G5*90%</f>
        <v>0</v>
      </c>
      <c r="D18" s="319"/>
      <c r="E18" s="302"/>
      <c r="F18" s="305">
        <v>18</v>
      </c>
      <c r="G18" s="304">
        <f t="shared" si="0"/>
        <v>5.5E-2</v>
      </c>
      <c r="H18" s="302">
        <f t="shared" si="1"/>
        <v>5.6000000000000001E-2</v>
      </c>
    </row>
    <row r="19" spans="1:8" ht="19.5" thickBot="1">
      <c r="A19" s="318"/>
      <c r="B19" s="317" t="s">
        <v>805</v>
      </c>
      <c r="C19" s="317">
        <f>'償却③-1'!G5</f>
        <v>0</v>
      </c>
      <c r="D19" s="315"/>
      <c r="E19" s="302"/>
      <c r="F19" s="305">
        <v>19</v>
      </c>
      <c r="G19" s="304">
        <f t="shared" si="0"/>
        <v>5.1999999999999998E-2</v>
      </c>
      <c r="H19" s="302">
        <f t="shared" si="1"/>
        <v>5.2999999999999999E-2</v>
      </c>
    </row>
    <row r="20" spans="1:8" ht="19.5" thickBot="1">
      <c r="A20" s="318"/>
      <c r="B20" s="313" t="e">
        <f>INDEX(C17:C19,MATCH(C20,B17:B19,0))</f>
        <v>#N/A</v>
      </c>
      <c r="C20" s="317" t="str">
        <f>'償却③-1'!I5</f>
        <v>　</v>
      </c>
      <c r="D20" s="315"/>
      <c r="E20" s="302"/>
      <c r="F20" s="305">
        <v>20</v>
      </c>
      <c r="G20" s="304">
        <f t="shared" si="0"/>
        <v>0.05</v>
      </c>
      <c r="H20" s="302">
        <f t="shared" si="1"/>
        <v>0.05</v>
      </c>
    </row>
    <row r="21" spans="1:8" ht="19.5" thickBot="1">
      <c r="A21" s="318"/>
      <c r="B21" s="317" t="s">
        <v>807</v>
      </c>
      <c r="C21" s="317" t="e">
        <f>ROUNDUP(1/B27,3)</f>
        <v>#DIV/0!</v>
      </c>
      <c r="D21" s="315"/>
      <c r="E21" s="302"/>
      <c r="F21" s="305">
        <v>21</v>
      </c>
      <c r="G21" s="304">
        <v>4.8000000000000001E-2</v>
      </c>
      <c r="H21" s="302">
        <f t="shared" si="1"/>
        <v>4.8000000000000001E-2</v>
      </c>
    </row>
    <row r="22" spans="1:8" ht="19.5" thickBot="1">
      <c r="A22" s="318"/>
      <c r="B22" s="317" t="s">
        <v>806</v>
      </c>
      <c r="C22" s="317" t="e">
        <f>B28</f>
        <v>#N/A</v>
      </c>
      <c r="D22" s="315"/>
      <c r="E22" s="302"/>
      <c r="F22" s="305">
        <v>22</v>
      </c>
      <c r="G22" s="304">
        <v>4.5999999999999999E-2</v>
      </c>
      <c r="H22" s="302">
        <f t="shared" si="1"/>
        <v>4.5999999999999999E-2</v>
      </c>
    </row>
    <row r="23" spans="1:8" ht="19.5" thickBot="1">
      <c r="A23" s="318"/>
      <c r="B23" s="317" t="s">
        <v>805</v>
      </c>
      <c r="C23" s="316" t="s">
        <v>813</v>
      </c>
      <c r="D23" s="315"/>
      <c r="E23" s="302"/>
      <c r="F23" s="305">
        <v>23</v>
      </c>
      <c r="G23" s="304">
        <v>4.3999999999999997E-2</v>
      </c>
      <c r="H23" s="302">
        <f t="shared" si="1"/>
        <v>4.3999999999999997E-2</v>
      </c>
    </row>
    <row r="24" spans="1:8" ht="19.5" thickBot="1">
      <c r="A24" s="314"/>
      <c r="B24" s="313" t="e">
        <f>INDEX(C21:C23,MATCH(C20,B21:B23,0))</f>
        <v>#N/A</v>
      </c>
      <c r="C24" s="312"/>
      <c r="D24" s="311"/>
      <c r="E24" s="302"/>
      <c r="F24" s="305">
        <v>24</v>
      </c>
      <c r="G24" s="304">
        <v>4.2000000000000003E-2</v>
      </c>
      <c r="H24" s="302">
        <f t="shared" si="1"/>
        <v>4.2000000000000003E-2</v>
      </c>
    </row>
    <row r="25" spans="1:8" ht="19.5" thickBot="1">
      <c r="A25" s="302"/>
      <c r="B25" s="302"/>
      <c r="C25" s="302"/>
      <c r="D25" s="302"/>
      <c r="E25" s="302"/>
      <c r="F25" s="305">
        <v>25</v>
      </c>
      <c r="G25" s="304">
        <v>0.04</v>
      </c>
      <c r="H25" s="302">
        <f t="shared" si="1"/>
        <v>0.04</v>
      </c>
    </row>
    <row r="26" spans="1:8" ht="19.5" thickBot="1">
      <c r="A26" s="302"/>
      <c r="B26" s="302"/>
      <c r="C26" s="302"/>
      <c r="D26" s="302"/>
      <c r="E26" s="302"/>
      <c r="F26" s="305">
        <v>26</v>
      </c>
      <c r="G26" s="304">
        <v>3.9E-2</v>
      </c>
      <c r="H26" s="302">
        <f t="shared" si="1"/>
        <v>3.9E-2</v>
      </c>
    </row>
    <row r="27" spans="1:8" ht="19.5" thickBot="1">
      <c r="B27" s="310">
        <f>'償却③-1'!J5</f>
        <v>0</v>
      </c>
      <c r="F27" s="305">
        <v>27</v>
      </c>
      <c r="G27" s="304">
        <f>ROUNDDOWN(1/F27,3)</f>
        <v>3.6999999999999998E-2</v>
      </c>
      <c r="H27" s="302">
        <f t="shared" si="1"/>
        <v>3.7999999999999999E-2</v>
      </c>
    </row>
    <row r="28" spans="1:8" ht="19.5" thickBot="1">
      <c r="B28" s="309" t="e">
        <f>INDEX(G2:G50,MATCH(B27,F2:F50,0))</f>
        <v>#N/A</v>
      </c>
      <c r="F28" s="305">
        <v>28</v>
      </c>
      <c r="G28" s="304">
        <v>3.5999999999999997E-2</v>
      </c>
      <c r="H28" s="302">
        <f t="shared" si="1"/>
        <v>3.6000000000000004E-2</v>
      </c>
    </row>
    <row r="29" spans="1:8" ht="19.5" thickBot="1">
      <c r="F29" s="305">
        <v>29</v>
      </c>
      <c r="G29" s="304">
        <v>3.5000000000000003E-2</v>
      </c>
      <c r="H29" s="302">
        <f t="shared" si="1"/>
        <v>3.5000000000000003E-2</v>
      </c>
    </row>
    <row r="30" spans="1:8" ht="19.5" thickBot="1">
      <c r="B30" s="308" t="e">
        <f ca="1">IF(AND('償却③-1'!P9&lt;=100,'償却③-1'!P10="%"),'償却③-1'!O9*'償却③-1'!P9%)</f>
        <v>#N/A</v>
      </c>
      <c r="C30" s="307" t="e">
        <f ca="1">IF('償却③-1'!P10="分割",'償却③-1'!O9/'償却③-1'!P9)</f>
        <v>#N/A</v>
      </c>
      <c r="F30" s="305">
        <v>30</v>
      </c>
      <c r="G30" s="304">
        <v>3.4000000000000002E-2</v>
      </c>
      <c r="H30" s="302">
        <f t="shared" si="1"/>
        <v>3.4000000000000002E-2</v>
      </c>
    </row>
    <row r="31" spans="1:8" ht="19.5" thickBot="1">
      <c r="F31" s="305">
        <v>31</v>
      </c>
      <c r="G31" s="304">
        <v>3.3000000000000002E-2</v>
      </c>
      <c r="H31" s="302">
        <f t="shared" si="1"/>
        <v>3.3000000000000002E-2</v>
      </c>
    </row>
    <row r="32" spans="1:8" ht="19.5" thickBot="1">
      <c r="F32" s="305">
        <v>32</v>
      </c>
      <c r="G32" s="304">
        <v>3.2000000000000001E-2</v>
      </c>
      <c r="H32" s="302">
        <f t="shared" si="1"/>
        <v>3.2000000000000001E-2</v>
      </c>
    </row>
    <row r="33" spans="6:10" ht="19.5" thickBot="1">
      <c r="F33" s="305">
        <v>33</v>
      </c>
      <c r="G33" s="304">
        <v>3.1E-2</v>
      </c>
      <c r="H33" s="302">
        <f t="shared" si="1"/>
        <v>3.1E-2</v>
      </c>
    </row>
    <row r="34" spans="6:10" ht="19.5" thickBot="1">
      <c r="F34" s="305">
        <v>34</v>
      </c>
      <c r="G34" s="304">
        <v>0.03</v>
      </c>
      <c r="H34" s="302">
        <f t="shared" ref="H34:H50" si="2">ROUNDUP(1/F34,3)</f>
        <v>3.0000000000000002E-2</v>
      </c>
    </row>
    <row r="35" spans="6:10" ht="19.5" thickBot="1">
      <c r="F35" s="305">
        <v>35</v>
      </c>
      <c r="G35" s="304">
        <v>2.9000000000000001E-2</v>
      </c>
      <c r="H35" s="302">
        <f t="shared" si="2"/>
        <v>2.9000000000000001E-2</v>
      </c>
    </row>
    <row r="36" spans="6:10" ht="19.5" thickBot="1">
      <c r="F36" s="305">
        <v>36</v>
      </c>
      <c r="G36" s="304">
        <v>2.8000000000000001E-2</v>
      </c>
      <c r="H36" s="302">
        <f t="shared" si="2"/>
        <v>2.8000000000000001E-2</v>
      </c>
    </row>
    <row r="37" spans="6:10" ht="19.5" thickBot="1">
      <c r="F37" s="305">
        <v>37</v>
      </c>
      <c r="G37" s="304">
        <v>2.7E-2</v>
      </c>
      <c r="H37" s="302">
        <f t="shared" si="2"/>
        <v>2.8000000000000001E-2</v>
      </c>
    </row>
    <row r="38" spans="6:10" ht="19.5" thickBot="1">
      <c r="F38" s="305">
        <v>38</v>
      </c>
      <c r="G38" s="304">
        <v>2.7E-2</v>
      </c>
      <c r="H38" s="302">
        <f t="shared" si="2"/>
        <v>2.7E-2</v>
      </c>
    </row>
    <row r="39" spans="6:10" ht="19.5" thickBot="1">
      <c r="F39" s="305">
        <v>39</v>
      </c>
      <c r="G39" s="304">
        <v>2.5999999999999999E-2</v>
      </c>
      <c r="H39" s="302">
        <f t="shared" si="2"/>
        <v>2.6000000000000002E-2</v>
      </c>
    </row>
    <row r="40" spans="6:10" ht="19.5" thickBot="1">
      <c r="F40" s="305">
        <v>40</v>
      </c>
      <c r="G40" s="304">
        <v>2.5000000000000001E-2</v>
      </c>
      <c r="H40" s="302">
        <f t="shared" si="2"/>
        <v>2.5000000000000001E-2</v>
      </c>
    </row>
    <row r="41" spans="6:10" ht="19.5" thickBot="1">
      <c r="F41" s="305">
        <v>41</v>
      </c>
      <c r="G41" s="304">
        <v>2.5000000000000001E-2</v>
      </c>
      <c r="H41" s="302">
        <f t="shared" si="2"/>
        <v>2.5000000000000001E-2</v>
      </c>
    </row>
    <row r="42" spans="6:10" ht="19.5" thickBot="1">
      <c r="F42" s="305">
        <v>42</v>
      </c>
      <c r="G42" s="304">
        <v>2.4E-2</v>
      </c>
      <c r="H42" s="302">
        <f t="shared" si="2"/>
        <v>2.4E-2</v>
      </c>
    </row>
    <row r="43" spans="6:10" ht="19.5" thickBot="1">
      <c r="F43" s="305">
        <v>43</v>
      </c>
      <c r="G43" s="304">
        <v>2.4E-2</v>
      </c>
      <c r="H43" s="302">
        <f t="shared" si="2"/>
        <v>2.4E-2</v>
      </c>
    </row>
    <row r="44" spans="6:10" ht="19.5" thickBot="1">
      <c r="F44" s="305">
        <v>44</v>
      </c>
      <c r="G44" s="304">
        <v>2.3E-2</v>
      </c>
      <c r="H44" s="302">
        <f t="shared" si="2"/>
        <v>2.3E-2</v>
      </c>
    </row>
    <row r="45" spans="6:10" ht="19.5" thickBot="1">
      <c r="F45" s="305">
        <v>45</v>
      </c>
      <c r="G45" s="304">
        <v>2.3E-2</v>
      </c>
      <c r="H45" s="302">
        <f t="shared" si="2"/>
        <v>2.3E-2</v>
      </c>
    </row>
    <row r="46" spans="6:10" ht="19.5" thickBot="1">
      <c r="F46" s="305">
        <v>46</v>
      </c>
      <c r="G46" s="304">
        <v>2.1999999999999999E-2</v>
      </c>
      <c r="H46" s="302">
        <f t="shared" si="2"/>
        <v>2.2000000000000002E-2</v>
      </c>
      <c r="J46" s="306"/>
    </row>
    <row r="47" spans="6:10" ht="19.5" thickBot="1">
      <c r="F47" s="305">
        <v>47</v>
      </c>
      <c r="G47" s="304">
        <v>2.1999999999999999E-2</v>
      </c>
      <c r="H47" s="302">
        <f t="shared" si="2"/>
        <v>2.2000000000000002E-2</v>
      </c>
    </row>
    <row r="48" spans="6:10" ht="19.5" thickBot="1">
      <c r="F48" s="305">
        <v>48</v>
      </c>
      <c r="G48" s="304">
        <v>2.1000000000000001E-2</v>
      </c>
      <c r="H48" s="302">
        <f t="shared" si="2"/>
        <v>2.1000000000000001E-2</v>
      </c>
    </row>
    <row r="49" spans="5:9" ht="19.5" thickBot="1">
      <c r="F49" s="305">
        <v>49</v>
      </c>
      <c r="G49" s="304">
        <v>2.1000000000000001E-2</v>
      </c>
      <c r="H49" s="302">
        <f t="shared" si="2"/>
        <v>2.1000000000000001E-2</v>
      </c>
    </row>
    <row r="50" spans="5:9" ht="19.5" thickBot="1">
      <c r="F50" s="305">
        <v>50</v>
      </c>
      <c r="G50" s="304">
        <v>0.02</v>
      </c>
      <c r="H50" s="302">
        <f t="shared" si="2"/>
        <v>0.02</v>
      </c>
    </row>
    <row r="51" spans="5:9">
      <c r="E51" s="272"/>
      <c r="F51" s="272"/>
      <c r="G51" s="272"/>
      <c r="H51" s="272"/>
      <c r="I51" s="272"/>
    </row>
  </sheetData>
  <mergeCells count="5">
    <mergeCell ref="A2:D2"/>
    <mergeCell ref="A7:D7"/>
    <mergeCell ref="A9:D9"/>
    <mergeCell ref="A13:D13"/>
    <mergeCell ref="A16:D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S20"/>
  <sheetViews>
    <sheetView topLeftCell="A4" zoomScale="85" zoomScaleNormal="85" workbookViewId="0">
      <selection activeCell="Q5" sqref="Q5:Q6"/>
    </sheetView>
  </sheetViews>
  <sheetFormatPr defaultRowHeight="18.75"/>
  <cols>
    <col min="1" max="2" width="2.125" customWidth="1"/>
    <col min="3" max="3" width="18" customWidth="1"/>
    <col min="4" max="4" width="5" customWidth="1"/>
    <col min="5" max="6" width="6.375" customWidth="1"/>
    <col min="7" max="8" width="14.875" customWidth="1"/>
    <col min="9" max="10" width="7.625" customWidth="1"/>
    <col min="11" max="11" width="14.625" customWidth="1"/>
    <col min="12" max="12" width="10" bestFit="1" customWidth="1"/>
    <col min="13" max="13" width="14.75" customWidth="1"/>
    <col min="14" max="14" width="6.5" customWidth="1"/>
    <col min="15" max="15" width="11.75" customWidth="1"/>
    <col min="17" max="17" width="12.875" customWidth="1"/>
    <col min="18" max="18" width="12.5" customWidth="1"/>
    <col min="19" max="19" width="22.25" customWidth="1"/>
  </cols>
  <sheetData>
    <row r="2" spans="3:19" ht="19.5" thickBot="1">
      <c r="E2" s="452"/>
      <c r="F2" s="453"/>
      <c r="G2" s="448"/>
      <c r="H2" s="448"/>
      <c r="K2" s="301"/>
      <c r="S2" s="300" t="s">
        <v>803</v>
      </c>
    </row>
    <row r="3" spans="3:19" ht="19.5" thickBot="1">
      <c r="E3" s="450"/>
      <c r="F3" s="451"/>
      <c r="G3" s="299">
        <f>E5</f>
        <v>0</v>
      </c>
      <c r="H3" s="298"/>
      <c r="S3" s="297" t="e">
        <f ca="1">'償却③-2'!B14+('償却③-2'!C10*'償却③-2'!C11)</f>
        <v>#N/A</v>
      </c>
    </row>
    <row r="4" spans="3:19" s="280" customFormat="1" ht="80.25" customHeight="1" thickBot="1">
      <c r="C4" s="296" t="s">
        <v>802</v>
      </c>
      <c r="D4" s="282" t="s">
        <v>796</v>
      </c>
      <c r="E4" s="471" t="s">
        <v>795</v>
      </c>
      <c r="F4" s="471"/>
      <c r="G4" s="294" t="s">
        <v>794</v>
      </c>
      <c r="H4" s="282" t="s">
        <v>793</v>
      </c>
      <c r="I4" s="295" t="s">
        <v>792</v>
      </c>
      <c r="J4" s="295" t="s">
        <v>791</v>
      </c>
      <c r="K4" s="282" t="s">
        <v>790</v>
      </c>
      <c r="L4" s="282" t="s">
        <v>789</v>
      </c>
      <c r="M4" s="282" t="s">
        <v>788</v>
      </c>
      <c r="N4" s="282" t="s">
        <v>787</v>
      </c>
      <c r="O4" s="282" t="s">
        <v>786</v>
      </c>
      <c r="P4" s="294" t="s">
        <v>785</v>
      </c>
      <c r="Q4" s="282" t="s">
        <v>784</v>
      </c>
      <c r="R4" s="282" t="s">
        <v>783</v>
      </c>
      <c r="S4" s="281" t="s">
        <v>782</v>
      </c>
    </row>
    <row r="5" spans="3:19" s="288" customFormat="1" ht="27" customHeight="1" thickBot="1">
      <c r="C5" s="472"/>
      <c r="D5" s="474">
        <v>1</v>
      </c>
      <c r="E5" s="476">
        <f>申告書作成!L252</f>
        <v>0</v>
      </c>
      <c r="F5" s="477"/>
      <c r="G5" s="459">
        <f>申告書作成!O252</f>
        <v>0</v>
      </c>
      <c r="H5" s="480" t="e">
        <f>'償却③-2'!B20</f>
        <v>#N/A</v>
      </c>
      <c r="I5" s="482" t="str">
        <f>申告書作成!S252</f>
        <v>　</v>
      </c>
      <c r="J5" s="482">
        <f>申告書作成!U252</f>
        <v>0</v>
      </c>
      <c r="K5" s="484" t="e">
        <f>'償却③-2'!B24</f>
        <v>#N/A</v>
      </c>
      <c r="L5" s="293">
        <f ca="1">'償却③-2'!D5</f>
        <v>12</v>
      </c>
      <c r="M5" s="486" t="e">
        <f ca="1">ROUNDUP(H5*K5*L5/12,0)</f>
        <v>#N/A</v>
      </c>
      <c r="N5" s="488">
        <v>0</v>
      </c>
      <c r="O5" s="490" t="e">
        <f ca="1">M5+N5</f>
        <v>#N/A</v>
      </c>
      <c r="P5" s="289">
        <f>申告書作成!Y252</f>
        <v>0</v>
      </c>
      <c r="Q5" s="454" t="e">
        <f ca="1">IF(R5=1,'償却③-2'!B8+'償却③-2'!C8-1,'償却③-2'!B8+'償却③-2'!C8)</f>
        <v>#N/A</v>
      </c>
      <c r="R5" s="486" t="e">
        <f ca="1">IF('償却③-2'!D10&lt;1,1,'償却③-2'!D10)</f>
        <v>#N/A</v>
      </c>
      <c r="S5" s="478" t="e">
        <f ca="1">IF(AND(I5="旧定額",G5*5%&gt;R5),"※取得価格の95％に到達しています。","")</f>
        <v>#N/A</v>
      </c>
    </row>
    <row r="6" spans="3:19" s="288" customFormat="1" ht="27" customHeight="1" thickBot="1">
      <c r="C6" s="473"/>
      <c r="D6" s="475"/>
      <c r="E6" s="292" t="s">
        <v>197</v>
      </c>
      <c r="F6" s="291" t="s">
        <v>198</v>
      </c>
      <c r="G6" s="460"/>
      <c r="H6" s="481"/>
      <c r="I6" s="483"/>
      <c r="J6" s="483"/>
      <c r="K6" s="485"/>
      <c r="L6" s="290">
        <v>12</v>
      </c>
      <c r="M6" s="487"/>
      <c r="N6" s="489"/>
      <c r="O6" s="491"/>
      <c r="P6" s="289" t="s">
        <v>801</v>
      </c>
      <c r="Q6" s="455"/>
      <c r="R6" s="487"/>
      <c r="S6" s="479"/>
    </row>
    <row r="7" spans="3:19" ht="19.5" thickBot="1">
      <c r="C7" s="287">
        <f ca="1">IF('償却③-2'!C10=1,1,IF('償却③-2'!C10&gt;1,'償却③-2'!C10+1))</f>
        <v>125</v>
      </c>
      <c r="D7" s="287" t="s">
        <v>800</v>
      </c>
      <c r="E7" s="272"/>
      <c r="F7" s="272"/>
      <c r="G7" s="286"/>
      <c r="I7" s="285" t="s">
        <v>799</v>
      </c>
      <c r="P7" s="285" t="s">
        <v>798</v>
      </c>
    </row>
    <row r="8" spans="3:19" s="280" customFormat="1" ht="78" customHeight="1">
      <c r="C8" s="284" t="s">
        <v>797</v>
      </c>
      <c r="D8" s="282" t="s">
        <v>796</v>
      </c>
      <c r="E8" s="458" t="s">
        <v>795</v>
      </c>
      <c r="F8" s="458"/>
      <c r="G8" s="282" t="s">
        <v>794</v>
      </c>
      <c r="H8" s="282" t="s">
        <v>793</v>
      </c>
      <c r="I8" s="283" t="s">
        <v>792</v>
      </c>
      <c r="J8" s="283" t="s">
        <v>791</v>
      </c>
      <c r="K8" s="282" t="s">
        <v>790</v>
      </c>
      <c r="L8" s="282" t="s">
        <v>789</v>
      </c>
      <c r="M8" s="282" t="s">
        <v>788</v>
      </c>
      <c r="N8" s="282" t="s">
        <v>787</v>
      </c>
      <c r="O8" s="282" t="s">
        <v>786</v>
      </c>
      <c r="P8" s="282" t="s">
        <v>785</v>
      </c>
      <c r="Q8" s="282" t="s">
        <v>784</v>
      </c>
      <c r="R8" s="282" t="s">
        <v>783</v>
      </c>
      <c r="S8" s="281" t="s">
        <v>782</v>
      </c>
    </row>
    <row r="9" spans="3:19" s="274" customFormat="1" ht="24" customHeight="1">
      <c r="C9" s="467" t="e">
        <f ca="1">IF(S5="※取得価格の95％に到達しています。","均等償却に移行します。","")</f>
        <v>#N/A</v>
      </c>
      <c r="D9" s="469">
        <v>1</v>
      </c>
      <c r="E9" s="463" t="e">
        <f ca="1">IF(C9="均等償却に移行します。",E5,"")</f>
        <v>#N/A</v>
      </c>
      <c r="F9" s="463"/>
      <c r="G9" s="465" t="e">
        <f ca="1">IF(C9="均等償却に移行します。",G5,"")</f>
        <v>#N/A</v>
      </c>
      <c r="H9" s="465" t="e">
        <f ca="1">IF(C9="均等償却に移行します。",G9*5%,"")</f>
        <v>#N/A</v>
      </c>
      <c r="I9" s="464" t="e">
        <f ca="1">IF(H9&gt;0,"均等※","")</f>
        <v>#N/A</v>
      </c>
      <c r="J9" s="464" t="e">
        <f ca="1">IF(I9="均等※",5)</f>
        <v>#N/A</v>
      </c>
      <c r="K9" s="464"/>
      <c r="L9" s="279"/>
      <c r="M9" s="464"/>
      <c r="N9" s="464"/>
      <c r="O9" s="465" t="e">
        <f ca="1">IF(C9="均等償却に移行します。",ROUNDDOWN(H9/5,0),"")</f>
        <v>#N/A</v>
      </c>
      <c r="P9" s="278" t="e">
        <f ca="1">IF(C9="均等償却に移行します。",P5,"")</f>
        <v>#N/A</v>
      </c>
      <c r="Q9" s="454" t="e">
        <f ca="1">'償却③-2'!B30+'償却③-2'!C30</f>
        <v>#N/A</v>
      </c>
      <c r="R9" s="456" t="e">
        <f ca="1">IF(C9="均等償却に移行します。",H9-Q9,"")</f>
        <v>#N/A</v>
      </c>
      <c r="S9" s="461"/>
    </row>
    <row r="10" spans="3:19" s="274" customFormat="1" ht="24" customHeight="1" thickBot="1">
      <c r="C10" s="468"/>
      <c r="D10" s="470"/>
      <c r="E10" s="277" t="s">
        <v>197</v>
      </c>
      <c r="F10" s="277" t="s">
        <v>198</v>
      </c>
      <c r="G10" s="466"/>
      <c r="H10" s="466"/>
      <c r="I10" s="457"/>
      <c r="J10" s="457"/>
      <c r="K10" s="457"/>
      <c r="L10" s="276"/>
      <c r="M10" s="457"/>
      <c r="N10" s="457"/>
      <c r="O10" s="466"/>
      <c r="P10" s="275" t="e">
        <f ca="1">IF(C9="均等償却に移行します。",P6,"")</f>
        <v>#N/A</v>
      </c>
      <c r="Q10" s="455"/>
      <c r="R10" s="457"/>
      <c r="S10" s="462"/>
    </row>
    <row r="11" spans="3:19">
      <c r="L11" s="273"/>
    </row>
    <row r="12" spans="3:19" ht="19.5" thickBot="1">
      <c r="G12" s="448"/>
      <c r="H12" s="448"/>
      <c r="I12" s="448" t="s">
        <v>780</v>
      </c>
      <c r="J12" s="448"/>
      <c r="K12" s="271" t="s">
        <v>778</v>
      </c>
    </row>
    <row r="13" spans="3:19">
      <c r="G13" s="448" t="s">
        <v>781</v>
      </c>
      <c r="H13" s="448"/>
      <c r="I13" s="496">
        <v>17</v>
      </c>
      <c r="J13" s="500"/>
      <c r="K13" s="492">
        <f>ROUNDDOWN(I13*0.2,0)</f>
        <v>3</v>
      </c>
    </row>
    <row r="14" spans="3:19" ht="19.5" thickBot="1">
      <c r="G14" s="448"/>
      <c r="H14" s="448"/>
      <c r="I14" s="497"/>
      <c r="J14" s="501"/>
      <c r="K14" s="493"/>
    </row>
    <row r="15" spans="3:19" ht="19.5" thickBot="1">
      <c r="G15" s="272"/>
      <c r="H15" s="272"/>
      <c r="I15" s="271" t="s">
        <v>780</v>
      </c>
      <c r="J15" s="271" t="s">
        <v>779</v>
      </c>
      <c r="K15" s="271" t="s">
        <v>778</v>
      </c>
    </row>
    <row r="16" spans="3:19">
      <c r="G16" s="448" t="s">
        <v>777</v>
      </c>
      <c r="H16" s="448"/>
      <c r="I16" s="494">
        <v>17</v>
      </c>
      <c r="J16" s="496">
        <v>15</v>
      </c>
      <c r="K16" s="498">
        <f>IF(I16-(J16*0.8)&lt;2,2,IF(I16-(J16*0.8)&gt;2,I16-(J16*0.8)))</f>
        <v>5</v>
      </c>
    </row>
    <row r="17" spans="7:18" ht="19.5" thickBot="1">
      <c r="G17" s="448"/>
      <c r="H17" s="448"/>
      <c r="I17" s="495"/>
      <c r="J17" s="497"/>
      <c r="K17" s="499"/>
    </row>
    <row r="19" spans="7:18" s="408" customFormat="1" ht="78" customHeight="1">
      <c r="H19" s="410" t="s">
        <v>834</v>
      </c>
      <c r="I19" s="411" t="s">
        <v>835</v>
      </c>
      <c r="J19" s="411" t="s">
        <v>836</v>
      </c>
      <c r="K19" s="411" t="s">
        <v>837</v>
      </c>
      <c r="L19" s="411" t="s">
        <v>838</v>
      </c>
      <c r="M19" s="411" t="s">
        <v>839</v>
      </c>
      <c r="N19" s="411"/>
      <c r="O19" s="411"/>
      <c r="P19" s="411" t="s">
        <v>841</v>
      </c>
      <c r="Q19" s="411" t="s">
        <v>840</v>
      </c>
      <c r="R19" s="412" t="s">
        <v>842</v>
      </c>
    </row>
    <row r="20" spans="7:18" s="409" customFormat="1" ht="36.75" customHeight="1">
      <c r="H20" s="413" t="e">
        <f ca="1">IF(C9="均等償却に移行します。",H9,H5)</f>
        <v>#N/A</v>
      </c>
      <c r="I20" s="414" t="e">
        <f ca="1">IF(C9="均等償却に移行します。",I9,I5)</f>
        <v>#N/A</v>
      </c>
      <c r="J20" s="414" t="e">
        <f ca="1">IF(C9="均等償却に移行します。",J9,J5)</f>
        <v>#N/A</v>
      </c>
      <c r="K20" s="417" t="e">
        <f ca="1">IF(C9="均等償却に移行します。",K9,K5)</f>
        <v>#N/A</v>
      </c>
      <c r="L20" s="416" t="e">
        <f ca="1">IF(C9="均等償却に移行します。",L9,L5)</f>
        <v>#N/A</v>
      </c>
      <c r="M20" s="417" t="e">
        <f ca="1">IF(C9="均等償却に移行します。",M9,M5)</f>
        <v>#N/A</v>
      </c>
      <c r="N20" s="414" t="e">
        <f ca="1">IF(C9="均等償却に移行します。",N9,N5)</f>
        <v>#N/A</v>
      </c>
      <c r="O20" s="414" t="e">
        <f ca="1">IF(C9="均等償却に移行します。",O9,O5)</f>
        <v>#N/A</v>
      </c>
      <c r="P20" s="414" t="e">
        <f ca="1">IF(C9="均等償却に移行します。",P9,P5)</f>
        <v>#N/A</v>
      </c>
      <c r="Q20" s="414" t="e">
        <f ca="1">IF(C9="均等償却に移行します。",Q9,Q5)</f>
        <v>#N/A</v>
      </c>
      <c r="R20" s="415" t="e">
        <f ca="1">IF(C9="均等償却に移行します。",R9,R5)</f>
        <v>#N/A</v>
      </c>
    </row>
  </sheetData>
  <mergeCells count="42">
    <mergeCell ref="K13:K14"/>
    <mergeCell ref="I12:J12"/>
    <mergeCell ref="G16:H17"/>
    <mergeCell ref="I16:I17"/>
    <mergeCell ref="J16:J17"/>
    <mergeCell ref="K16:K17"/>
    <mergeCell ref="I13:J14"/>
    <mergeCell ref="G12:H12"/>
    <mergeCell ref="G13:H14"/>
    <mergeCell ref="S5:S6"/>
    <mergeCell ref="H5:H6"/>
    <mergeCell ref="I5:I6"/>
    <mergeCell ref="J5:J6"/>
    <mergeCell ref="K5:K6"/>
    <mergeCell ref="M5:M6"/>
    <mergeCell ref="N5:N6"/>
    <mergeCell ref="O5:O6"/>
    <mergeCell ref="Q5:Q6"/>
    <mergeCell ref="R5:R6"/>
    <mergeCell ref="C9:C10"/>
    <mergeCell ref="D9:D10"/>
    <mergeCell ref="E4:F4"/>
    <mergeCell ref="C5:C6"/>
    <mergeCell ref="D5:D6"/>
    <mergeCell ref="E5:F5"/>
    <mergeCell ref="S9:S10"/>
    <mergeCell ref="E9:F9"/>
    <mergeCell ref="M9:M10"/>
    <mergeCell ref="N9:N10"/>
    <mergeCell ref="O9:O10"/>
    <mergeCell ref="G9:G10"/>
    <mergeCell ref="H9:H10"/>
    <mergeCell ref="I9:I10"/>
    <mergeCell ref="J9:J10"/>
    <mergeCell ref="K9:K10"/>
    <mergeCell ref="G2:H2"/>
    <mergeCell ref="E3:F3"/>
    <mergeCell ref="E2:F2"/>
    <mergeCell ref="Q9:Q10"/>
    <mergeCell ref="R9:R10"/>
    <mergeCell ref="E8:F8"/>
    <mergeCell ref="G5:G6"/>
  </mergeCells>
  <phoneticPr fontId="2"/>
  <dataValidations count="1">
    <dataValidation type="list" allowBlank="1" showInputMessage="1" showErrorMessage="1" sqref="P6" xr:uid="{00000000-0002-0000-0300-000000000000}">
      <formula1>"%,分割"</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workbookViewId="0">
      <selection activeCell="B5" sqref="B5"/>
    </sheetView>
  </sheetViews>
  <sheetFormatPr defaultRowHeight="18.75"/>
  <cols>
    <col min="1" max="1" width="4.5" customWidth="1"/>
    <col min="2" max="2" width="14.25" customWidth="1"/>
    <col min="3" max="3" width="12.125" customWidth="1"/>
    <col min="4" max="4" width="10.125" customWidth="1"/>
    <col min="5" max="5" width="9.5" bestFit="1" customWidth="1"/>
    <col min="7" max="7" width="15.625" style="303" customWidth="1"/>
    <col min="8" max="8" width="16.5" style="302" customWidth="1"/>
  </cols>
  <sheetData>
    <row r="1" spans="1:9" ht="19.5" thickBot="1">
      <c r="A1" s="272"/>
      <c r="B1" s="272"/>
      <c r="C1" s="272"/>
      <c r="F1" t="s">
        <v>806</v>
      </c>
      <c r="H1" s="302" t="s">
        <v>807</v>
      </c>
    </row>
    <row r="2" spans="1:9" ht="18.75" customHeight="1" thickBot="1">
      <c r="A2" s="446" t="s">
        <v>812</v>
      </c>
      <c r="B2" s="446"/>
      <c r="C2" s="446"/>
      <c r="D2" s="446"/>
      <c r="F2" s="305">
        <v>2</v>
      </c>
      <c r="G2" s="304">
        <f t="shared" ref="G2:G20" si="0">ROUNDDOWN(1/F2,3)</f>
        <v>0.5</v>
      </c>
      <c r="H2" s="302">
        <f t="shared" ref="H2:H33" si="1">ROUNDUP(1/F2,3)</f>
        <v>0.5</v>
      </c>
      <c r="I2" s="321"/>
    </row>
    <row r="3" spans="1:9" ht="19.5" thickBot="1">
      <c r="A3" s="325"/>
      <c r="B3" s="335">
        <f>'償却②-1'!E5</f>
        <v>0</v>
      </c>
      <c r="C3" s="323">
        <f ca="1">DATEDIF(B3,TODAY(),"M")</f>
        <v>1499</v>
      </c>
      <c r="D3" s="322">
        <f ca="1">C3/12</f>
        <v>124.91666666666667</v>
      </c>
      <c r="F3" s="305">
        <v>3</v>
      </c>
      <c r="G3" s="304">
        <f t="shared" si="0"/>
        <v>0.33300000000000002</v>
      </c>
      <c r="H3" s="302">
        <f t="shared" si="1"/>
        <v>0.33400000000000002</v>
      </c>
      <c r="I3" s="321"/>
    </row>
    <row r="4" spans="1:9" ht="19.5" thickBot="1">
      <c r="A4" s="331">
        <v>1</v>
      </c>
      <c r="B4" s="334" t="b">
        <f ca="1">IF(D3&lt;=1,TRUE,FALSE)</f>
        <v>0</v>
      </c>
      <c r="C4" s="330" t="b">
        <f ca="1">IF(B4=TRUE,13-MONTH(B3))</f>
        <v>0</v>
      </c>
      <c r="D4" s="329"/>
      <c r="F4" s="305">
        <v>4</v>
      </c>
      <c r="G4" s="304">
        <f t="shared" si="0"/>
        <v>0.25</v>
      </c>
      <c r="H4" s="302">
        <f t="shared" si="1"/>
        <v>0.25</v>
      </c>
      <c r="I4" s="321"/>
    </row>
    <row r="5" spans="1:9" ht="19.5" thickBot="1">
      <c r="A5" s="331">
        <v>2</v>
      </c>
      <c r="B5" s="333" t="b">
        <f ca="1">IF(AND(1&lt;D3,D3&lt;='償却②-1'!J5),TRUE,FALSE)</f>
        <v>0</v>
      </c>
      <c r="C5" s="330" t="b">
        <f ca="1">IF(B5=TRUE,12)</f>
        <v>0</v>
      </c>
      <c r="D5" s="329">
        <f ca="1">IF(C20="均等",12,C4+C5+C6+D6)</f>
        <v>12</v>
      </c>
      <c r="F5" s="305">
        <v>5</v>
      </c>
      <c r="G5" s="304">
        <f t="shared" si="0"/>
        <v>0.2</v>
      </c>
      <c r="H5" s="302">
        <f t="shared" si="1"/>
        <v>0.2</v>
      </c>
      <c r="I5" s="321"/>
    </row>
    <row r="6" spans="1:9" ht="19.5" thickBot="1">
      <c r="A6" s="328">
        <v>3</v>
      </c>
      <c r="B6" s="332" t="b">
        <f ca="1">IF('償却②-1'!J5&lt;D3,TRUE,FALSE)</f>
        <v>1</v>
      </c>
      <c r="C6" s="332">
        <f ca="1">IF(B6=TRUE,MONTH(B3)-1,FALSE)</f>
        <v>0</v>
      </c>
      <c r="D6" s="326">
        <f ca="1">IF(C6=0,12,FALSE)</f>
        <v>12</v>
      </c>
      <c r="E6" t="e">
        <f ca="1">'償却②-1'!M5*D6/12</f>
        <v>#N/A</v>
      </c>
      <c r="F6" s="305">
        <v>6</v>
      </c>
      <c r="G6" s="304">
        <f t="shared" si="0"/>
        <v>0.16600000000000001</v>
      </c>
      <c r="H6" s="302">
        <f t="shared" si="1"/>
        <v>0.16700000000000001</v>
      </c>
      <c r="I6" s="321"/>
    </row>
    <row r="7" spans="1:9" ht="19.5" thickBot="1">
      <c r="A7" s="447" t="s">
        <v>811</v>
      </c>
      <c r="B7" s="447"/>
      <c r="C7" s="447"/>
      <c r="D7" s="447"/>
      <c r="F7" s="305">
        <v>7</v>
      </c>
      <c r="G7" s="304">
        <f t="shared" si="0"/>
        <v>0.14199999999999999</v>
      </c>
      <c r="H7" s="302">
        <f t="shared" si="1"/>
        <v>0.14299999999999999</v>
      </c>
      <c r="I7" s="321"/>
    </row>
    <row r="8" spans="1:9" ht="19.5" thickBot="1">
      <c r="B8" s="308" t="e">
        <f ca="1">IF(AND('償却②-1'!P5&lt;=100,'償却②-1'!P6="%"),'償却②-1'!O5*'償却②-1'!P5%)</f>
        <v>#N/A</v>
      </c>
      <c r="C8" s="307" t="b">
        <f>IF('償却②-1'!P6="分割",'償却②-1'!O5/'償却②-1'!P5)</f>
        <v>0</v>
      </c>
      <c r="F8" s="305">
        <v>8</v>
      </c>
      <c r="G8" s="304">
        <f t="shared" si="0"/>
        <v>0.125</v>
      </c>
      <c r="H8" s="302">
        <f t="shared" si="1"/>
        <v>0.125</v>
      </c>
      <c r="I8" s="321"/>
    </row>
    <row r="9" spans="1:9" ht="19.5" thickBot="1">
      <c r="A9" s="448" t="s">
        <v>810</v>
      </c>
      <c r="B9" s="448"/>
      <c r="C9" s="448"/>
      <c r="D9" s="448"/>
      <c r="F9" s="305">
        <v>9</v>
      </c>
      <c r="G9" s="304">
        <f t="shared" si="0"/>
        <v>0.111</v>
      </c>
      <c r="H9" s="302">
        <f t="shared" si="1"/>
        <v>0.112</v>
      </c>
      <c r="I9" s="321"/>
    </row>
    <row r="10" spans="1:9" ht="19.5" thickBot="1">
      <c r="A10" s="325"/>
      <c r="B10" s="323" t="b">
        <f ca="1">IF(C3/12&lt;2,1)</f>
        <v>0</v>
      </c>
      <c r="C10" s="323">
        <f ca="1">B10+B11</f>
        <v>124</v>
      </c>
      <c r="D10" s="322" t="e">
        <f ca="1">IF(C10=1,C12-B14,IF(1&lt;C10,C12-(C10*C11+B14)))</f>
        <v>#N/A</v>
      </c>
      <c r="F10" s="305">
        <v>10</v>
      </c>
      <c r="G10" s="304">
        <f t="shared" si="0"/>
        <v>0.1</v>
      </c>
      <c r="H10" s="302">
        <f t="shared" si="1"/>
        <v>0.1</v>
      </c>
      <c r="I10" s="321"/>
    </row>
    <row r="11" spans="1:9" ht="19.5" thickBot="1">
      <c r="A11" s="331"/>
      <c r="B11" s="330">
        <f ca="1">IF(2&lt;C3/12,ROUNDDOWN(C3/12,0))</f>
        <v>124</v>
      </c>
      <c r="C11" s="330" t="e">
        <f>'償却②-1'!H5*'償却②-1'!K5</f>
        <v>#N/A</v>
      </c>
      <c r="D11" s="329"/>
      <c r="F11" s="305">
        <v>11</v>
      </c>
      <c r="G11" s="304">
        <f t="shared" si="0"/>
        <v>0.09</v>
      </c>
      <c r="H11" s="302">
        <f t="shared" si="1"/>
        <v>9.0999999999999998E-2</v>
      </c>
      <c r="I11" s="321"/>
    </row>
    <row r="12" spans="1:9" ht="19.5" thickBot="1">
      <c r="A12" s="328"/>
      <c r="B12" s="327" t="e">
        <f>'償却②-1'!H5</f>
        <v>#N/A</v>
      </c>
      <c r="C12" s="327">
        <f>'償却②-1'!G5</f>
        <v>0</v>
      </c>
      <c r="D12" s="326"/>
      <c r="F12" s="305">
        <v>12</v>
      </c>
      <c r="G12" s="304">
        <f t="shared" si="0"/>
        <v>8.3000000000000004E-2</v>
      </c>
      <c r="H12" s="302">
        <f t="shared" si="1"/>
        <v>8.4000000000000005E-2</v>
      </c>
      <c r="I12" s="321"/>
    </row>
    <row r="13" spans="1:9" ht="19.5" thickBot="1">
      <c r="A13" s="448" t="s">
        <v>809</v>
      </c>
      <c r="B13" s="448"/>
      <c r="C13" s="448"/>
      <c r="D13" s="448"/>
      <c r="F13" s="305">
        <v>13</v>
      </c>
      <c r="G13" s="304">
        <f t="shared" si="0"/>
        <v>7.5999999999999998E-2</v>
      </c>
      <c r="H13" s="302">
        <f t="shared" si="1"/>
        <v>7.6999999999999999E-2</v>
      </c>
      <c r="I13" s="321"/>
    </row>
    <row r="14" spans="1:9" ht="19.5" thickBot="1">
      <c r="A14" s="325"/>
      <c r="B14" s="324" t="e">
        <f>ROUNDUP('償却②-1'!H5*'償却②-1'!K5*((13-MONTH(B3))/12),0)</f>
        <v>#N/A</v>
      </c>
      <c r="C14" s="323"/>
      <c r="D14" s="322"/>
      <c r="F14" s="305">
        <v>14</v>
      </c>
      <c r="G14" s="304">
        <f t="shared" si="0"/>
        <v>7.0999999999999994E-2</v>
      </c>
      <c r="H14" s="302">
        <f t="shared" si="1"/>
        <v>7.1999999999999995E-2</v>
      </c>
      <c r="I14" s="321"/>
    </row>
    <row r="15" spans="1:9" ht="19.5" thickBot="1">
      <c r="A15" s="314"/>
      <c r="B15" s="320"/>
      <c r="C15" s="320"/>
      <c r="D15" s="311"/>
      <c r="E15" s="302"/>
      <c r="F15" s="305">
        <v>15</v>
      </c>
      <c r="G15" s="304">
        <f t="shared" si="0"/>
        <v>6.6000000000000003E-2</v>
      </c>
      <c r="H15" s="302">
        <f t="shared" si="1"/>
        <v>6.7000000000000004E-2</v>
      </c>
    </row>
    <row r="16" spans="1:9" ht="19.5" thickBot="1">
      <c r="A16" s="449" t="s">
        <v>808</v>
      </c>
      <c r="B16" s="449"/>
      <c r="C16" s="449"/>
      <c r="D16" s="449"/>
      <c r="E16" s="302"/>
      <c r="F16" s="305">
        <v>16</v>
      </c>
      <c r="G16" s="304">
        <f t="shared" si="0"/>
        <v>6.2E-2</v>
      </c>
      <c r="H16" s="302">
        <f t="shared" si="1"/>
        <v>6.3E-2</v>
      </c>
    </row>
    <row r="17" spans="1:8" ht="19.5" thickBot="1">
      <c r="A17" s="318"/>
      <c r="B17" s="317" t="s">
        <v>807</v>
      </c>
      <c r="C17" s="317">
        <f>'償却②-1'!G5</f>
        <v>0</v>
      </c>
      <c r="D17" s="319"/>
      <c r="E17" s="302"/>
      <c r="F17" s="305">
        <v>17</v>
      </c>
      <c r="G17" s="304">
        <f t="shared" si="0"/>
        <v>5.8000000000000003E-2</v>
      </c>
      <c r="H17" s="302">
        <f t="shared" si="1"/>
        <v>5.9000000000000004E-2</v>
      </c>
    </row>
    <row r="18" spans="1:8" ht="19.5" thickBot="1">
      <c r="A18" s="318"/>
      <c r="B18" s="317" t="s">
        <v>806</v>
      </c>
      <c r="C18" s="317">
        <f>'償却②-1'!G5*90%</f>
        <v>0</v>
      </c>
      <c r="D18" s="319"/>
      <c r="E18" s="302"/>
      <c r="F18" s="305">
        <v>18</v>
      </c>
      <c r="G18" s="304">
        <f t="shared" si="0"/>
        <v>5.5E-2</v>
      </c>
      <c r="H18" s="302">
        <f t="shared" si="1"/>
        <v>5.6000000000000001E-2</v>
      </c>
    </row>
    <row r="19" spans="1:8" ht="19.5" thickBot="1">
      <c r="A19" s="318"/>
      <c r="B19" s="317" t="s">
        <v>805</v>
      </c>
      <c r="C19" s="317">
        <f>'償却②-1'!G5</f>
        <v>0</v>
      </c>
      <c r="D19" s="315"/>
      <c r="E19" s="302"/>
      <c r="F19" s="305">
        <v>19</v>
      </c>
      <c r="G19" s="304">
        <f t="shared" si="0"/>
        <v>5.1999999999999998E-2</v>
      </c>
      <c r="H19" s="302">
        <f t="shared" si="1"/>
        <v>5.2999999999999999E-2</v>
      </c>
    </row>
    <row r="20" spans="1:8" ht="19.5" thickBot="1">
      <c r="A20" s="318"/>
      <c r="B20" s="313" t="e">
        <f>INDEX(C17:C19,MATCH(C20,B17:B19,0))</f>
        <v>#N/A</v>
      </c>
      <c r="C20" s="317">
        <f>'償却②-1'!I5</f>
        <v>0</v>
      </c>
      <c r="D20" s="315"/>
      <c r="E20" s="302"/>
      <c r="F20" s="305">
        <v>20</v>
      </c>
      <c r="G20" s="304">
        <f t="shared" si="0"/>
        <v>0.05</v>
      </c>
      <c r="H20" s="302">
        <f t="shared" si="1"/>
        <v>0.05</v>
      </c>
    </row>
    <row r="21" spans="1:8" ht="19.5" thickBot="1">
      <c r="A21" s="318"/>
      <c r="B21" s="317" t="s">
        <v>807</v>
      </c>
      <c r="C21" s="317" t="e">
        <f>ROUNDUP(1/B27,3)</f>
        <v>#DIV/0!</v>
      </c>
      <c r="D21" s="315"/>
      <c r="E21" s="302"/>
      <c r="F21" s="305">
        <v>21</v>
      </c>
      <c r="G21" s="304">
        <v>4.8000000000000001E-2</v>
      </c>
      <c r="H21" s="302">
        <f t="shared" si="1"/>
        <v>4.8000000000000001E-2</v>
      </c>
    </row>
    <row r="22" spans="1:8" ht="19.5" thickBot="1">
      <c r="A22" s="318"/>
      <c r="B22" s="317" t="s">
        <v>806</v>
      </c>
      <c r="C22" s="317" t="e">
        <f>B28</f>
        <v>#N/A</v>
      </c>
      <c r="D22" s="315"/>
      <c r="E22" s="302"/>
      <c r="F22" s="305">
        <v>22</v>
      </c>
      <c r="G22" s="304">
        <v>4.5999999999999999E-2</v>
      </c>
      <c r="H22" s="302">
        <f t="shared" si="1"/>
        <v>4.5999999999999999E-2</v>
      </c>
    </row>
    <row r="23" spans="1:8" ht="19.5" thickBot="1">
      <c r="A23" s="318"/>
      <c r="B23" s="317" t="s">
        <v>805</v>
      </c>
      <c r="C23" s="316" t="s">
        <v>804</v>
      </c>
      <c r="D23" s="315"/>
      <c r="E23" s="302"/>
      <c r="F23" s="305">
        <v>23</v>
      </c>
      <c r="G23" s="304">
        <v>4.3999999999999997E-2</v>
      </c>
      <c r="H23" s="302">
        <f t="shared" si="1"/>
        <v>4.3999999999999997E-2</v>
      </c>
    </row>
    <row r="24" spans="1:8" ht="19.5" thickBot="1">
      <c r="A24" s="314"/>
      <c r="B24" s="313" t="e">
        <f>INDEX(C21:C23,MATCH(C20,B21:B23,0))</f>
        <v>#N/A</v>
      </c>
      <c r="C24" s="312"/>
      <c r="D24" s="311"/>
      <c r="E24" s="302"/>
      <c r="F24" s="305">
        <v>24</v>
      </c>
      <c r="G24" s="304">
        <v>4.2000000000000003E-2</v>
      </c>
      <c r="H24" s="302">
        <f t="shared" si="1"/>
        <v>4.2000000000000003E-2</v>
      </c>
    </row>
    <row r="25" spans="1:8" ht="19.5" thickBot="1">
      <c r="A25" s="302"/>
      <c r="B25" s="302"/>
      <c r="C25" s="302"/>
      <c r="D25" s="302"/>
      <c r="E25" s="302"/>
      <c r="F25" s="305">
        <v>25</v>
      </c>
      <c r="G25" s="304">
        <v>0.04</v>
      </c>
      <c r="H25" s="302">
        <f t="shared" si="1"/>
        <v>0.04</v>
      </c>
    </row>
    <row r="26" spans="1:8" ht="19.5" thickBot="1">
      <c r="A26" s="302"/>
      <c r="B26" s="302"/>
      <c r="C26" s="302"/>
      <c r="D26" s="302"/>
      <c r="E26" s="302"/>
      <c r="F26" s="305">
        <v>26</v>
      </c>
      <c r="G26" s="304">
        <v>3.9E-2</v>
      </c>
      <c r="H26" s="302">
        <f t="shared" si="1"/>
        <v>3.9E-2</v>
      </c>
    </row>
    <row r="27" spans="1:8" ht="19.5" thickBot="1">
      <c r="B27" s="310">
        <f>'償却②-1'!J5</f>
        <v>0</v>
      </c>
      <c r="F27" s="305">
        <v>27</v>
      </c>
      <c r="G27" s="304">
        <f>ROUNDDOWN(1/F27,3)</f>
        <v>3.6999999999999998E-2</v>
      </c>
      <c r="H27" s="302">
        <f t="shared" si="1"/>
        <v>3.7999999999999999E-2</v>
      </c>
    </row>
    <row r="28" spans="1:8" ht="19.5" thickBot="1">
      <c r="B28" s="309" t="e">
        <f>INDEX(G2:G50,MATCH(B27,F2:F50,0))</f>
        <v>#N/A</v>
      </c>
      <c r="F28" s="305">
        <v>28</v>
      </c>
      <c r="G28" s="304">
        <v>3.5999999999999997E-2</v>
      </c>
      <c r="H28" s="302">
        <f t="shared" si="1"/>
        <v>3.6000000000000004E-2</v>
      </c>
    </row>
    <row r="29" spans="1:8" ht="19.5" thickBot="1">
      <c r="F29" s="305">
        <v>29</v>
      </c>
      <c r="G29" s="304">
        <v>3.5000000000000003E-2</v>
      </c>
      <c r="H29" s="302">
        <f t="shared" si="1"/>
        <v>3.5000000000000003E-2</v>
      </c>
    </row>
    <row r="30" spans="1:8" ht="19.5" thickBot="1">
      <c r="B30" s="308" t="e">
        <f ca="1">IF(AND('償却②-1'!P9&lt;=100,'償却②-1'!P10="%"),'償却②-1'!O9*'償却②-1'!P9%)</f>
        <v>#N/A</v>
      </c>
      <c r="C30" s="307" t="e">
        <f ca="1">IF('償却②-1'!P10="分割",'償却②-1'!O9/'償却②-1'!P9)</f>
        <v>#N/A</v>
      </c>
      <c r="F30" s="305">
        <v>30</v>
      </c>
      <c r="G30" s="304">
        <v>3.4000000000000002E-2</v>
      </c>
      <c r="H30" s="302">
        <f t="shared" si="1"/>
        <v>3.4000000000000002E-2</v>
      </c>
    </row>
    <row r="31" spans="1:8" ht="19.5" thickBot="1">
      <c r="F31" s="305">
        <v>31</v>
      </c>
      <c r="G31" s="304">
        <v>3.3000000000000002E-2</v>
      </c>
      <c r="H31" s="302">
        <f t="shared" si="1"/>
        <v>3.3000000000000002E-2</v>
      </c>
    </row>
    <row r="32" spans="1:8" ht="19.5" thickBot="1">
      <c r="F32" s="305">
        <v>32</v>
      </c>
      <c r="G32" s="304">
        <v>3.2000000000000001E-2</v>
      </c>
      <c r="H32" s="302">
        <f t="shared" si="1"/>
        <v>3.2000000000000001E-2</v>
      </c>
    </row>
    <row r="33" spans="6:10" ht="19.5" thickBot="1">
      <c r="F33" s="305">
        <v>33</v>
      </c>
      <c r="G33" s="304">
        <v>3.1E-2</v>
      </c>
      <c r="H33" s="302">
        <f t="shared" si="1"/>
        <v>3.1E-2</v>
      </c>
    </row>
    <row r="34" spans="6:10" ht="19.5" thickBot="1">
      <c r="F34" s="305">
        <v>34</v>
      </c>
      <c r="G34" s="304">
        <v>0.03</v>
      </c>
      <c r="H34" s="302">
        <f t="shared" ref="H34:H50" si="2">ROUNDUP(1/F34,3)</f>
        <v>3.0000000000000002E-2</v>
      </c>
    </row>
    <row r="35" spans="6:10" ht="19.5" thickBot="1">
      <c r="F35" s="305">
        <v>35</v>
      </c>
      <c r="G35" s="304">
        <v>2.9000000000000001E-2</v>
      </c>
      <c r="H35" s="302">
        <f t="shared" si="2"/>
        <v>2.9000000000000001E-2</v>
      </c>
    </row>
    <row r="36" spans="6:10" ht="19.5" thickBot="1">
      <c r="F36" s="305">
        <v>36</v>
      </c>
      <c r="G36" s="304">
        <v>2.8000000000000001E-2</v>
      </c>
      <c r="H36" s="302">
        <f t="shared" si="2"/>
        <v>2.8000000000000001E-2</v>
      </c>
    </row>
    <row r="37" spans="6:10" ht="19.5" thickBot="1">
      <c r="F37" s="305">
        <v>37</v>
      </c>
      <c r="G37" s="304">
        <v>2.7E-2</v>
      </c>
      <c r="H37" s="302">
        <f t="shared" si="2"/>
        <v>2.8000000000000001E-2</v>
      </c>
    </row>
    <row r="38" spans="6:10" ht="19.5" thickBot="1">
      <c r="F38" s="305">
        <v>38</v>
      </c>
      <c r="G38" s="304">
        <v>2.7E-2</v>
      </c>
      <c r="H38" s="302">
        <f t="shared" si="2"/>
        <v>2.7E-2</v>
      </c>
    </row>
    <row r="39" spans="6:10" ht="19.5" thickBot="1">
      <c r="F39" s="305">
        <v>39</v>
      </c>
      <c r="G39" s="304">
        <v>2.5999999999999999E-2</v>
      </c>
      <c r="H39" s="302">
        <f t="shared" si="2"/>
        <v>2.6000000000000002E-2</v>
      </c>
    </row>
    <row r="40" spans="6:10" ht="19.5" thickBot="1">
      <c r="F40" s="305">
        <v>40</v>
      </c>
      <c r="G40" s="304">
        <v>2.5000000000000001E-2</v>
      </c>
      <c r="H40" s="302">
        <f t="shared" si="2"/>
        <v>2.5000000000000001E-2</v>
      </c>
    </row>
    <row r="41" spans="6:10" ht="19.5" thickBot="1">
      <c r="F41" s="305">
        <v>41</v>
      </c>
      <c r="G41" s="304">
        <v>2.5000000000000001E-2</v>
      </c>
      <c r="H41" s="302">
        <f t="shared" si="2"/>
        <v>2.5000000000000001E-2</v>
      </c>
    </row>
    <row r="42" spans="6:10" ht="19.5" thickBot="1">
      <c r="F42" s="305">
        <v>42</v>
      </c>
      <c r="G42" s="304">
        <v>2.4E-2</v>
      </c>
      <c r="H42" s="302">
        <f t="shared" si="2"/>
        <v>2.4E-2</v>
      </c>
    </row>
    <row r="43" spans="6:10" ht="19.5" thickBot="1">
      <c r="F43" s="305">
        <v>43</v>
      </c>
      <c r="G43" s="304">
        <v>2.4E-2</v>
      </c>
      <c r="H43" s="302">
        <f t="shared" si="2"/>
        <v>2.4E-2</v>
      </c>
    </row>
    <row r="44" spans="6:10" ht="19.5" thickBot="1">
      <c r="F44" s="305">
        <v>44</v>
      </c>
      <c r="G44" s="304">
        <v>2.3E-2</v>
      </c>
      <c r="H44" s="302">
        <f t="shared" si="2"/>
        <v>2.3E-2</v>
      </c>
    </row>
    <row r="45" spans="6:10" ht="19.5" thickBot="1">
      <c r="F45" s="305">
        <v>45</v>
      </c>
      <c r="G45" s="304">
        <v>2.3E-2</v>
      </c>
      <c r="H45" s="302">
        <f t="shared" si="2"/>
        <v>2.3E-2</v>
      </c>
    </row>
    <row r="46" spans="6:10" ht="19.5" thickBot="1">
      <c r="F46" s="305">
        <v>46</v>
      </c>
      <c r="G46" s="304">
        <v>2.1999999999999999E-2</v>
      </c>
      <c r="H46" s="302">
        <f t="shared" si="2"/>
        <v>2.2000000000000002E-2</v>
      </c>
      <c r="J46" s="306"/>
    </row>
    <row r="47" spans="6:10" ht="19.5" thickBot="1">
      <c r="F47" s="305">
        <v>47</v>
      </c>
      <c r="G47" s="304">
        <v>2.1999999999999999E-2</v>
      </c>
      <c r="H47" s="302">
        <f t="shared" si="2"/>
        <v>2.2000000000000002E-2</v>
      </c>
    </row>
    <row r="48" spans="6:10" ht="19.5" thickBot="1">
      <c r="F48" s="305">
        <v>48</v>
      </c>
      <c r="G48" s="304">
        <v>2.1000000000000001E-2</v>
      </c>
      <c r="H48" s="302">
        <f t="shared" si="2"/>
        <v>2.1000000000000001E-2</v>
      </c>
    </row>
    <row r="49" spans="5:9" ht="19.5" thickBot="1">
      <c r="F49" s="305">
        <v>49</v>
      </c>
      <c r="G49" s="304">
        <v>2.1000000000000001E-2</v>
      </c>
      <c r="H49" s="302">
        <f t="shared" si="2"/>
        <v>2.1000000000000001E-2</v>
      </c>
    </row>
    <row r="50" spans="5:9" ht="19.5" thickBot="1">
      <c r="F50" s="305">
        <v>50</v>
      </c>
      <c r="G50" s="304">
        <v>0.02</v>
      </c>
      <c r="H50" s="302">
        <f t="shared" si="2"/>
        <v>0.02</v>
      </c>
    </row>
    <row r="51" spans="5:9">
      <c r="E51" s="272"/>
      <c r="F51" s="272"/>
      <c r="G51" s="272"/>
      <c r="H51" s="272"/>
      <c r="I51" s="272"/>
    </row>
  </sheetData>
  <mergeCells count="5">
    <mergeCell ref="A2:D2"/>
    <mergeCell ref="A7:D7"/>
    <mergeCell ref="A9:D9"/>
    <mergeCell ref="A13:D13"/>
    <mergeCell ref="A16:D1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S20"/>
  <sheetViews>
    <sheetView zoomScale="85" zoomScaleNormal="85" workbookViewId="0">
      <selection activeCell="Q5" sqref="Q5:Q6"/>
    </sheetView>
  </sheetViews>
  <sheetFormatPr defaultRowHeight="18.75"/>
  <cols>
    <col min="1" max="2" width="2.125" customWidth="1"/>
    <col min="3" max="3" width="18" customWidth="1"/>
    <col min="4" max="4" width="5" customWidth="1"/>
    <col min="5" max="6" width="6.375" customWidth="1"/>
    <col min="7" max="8" width="14.875" customWidth="1"/>
    <col min="9" max="10" width="7.625" customWidth="1"/>
    <col min="11" max="11" width="14.625" customWidth="1"/>
    <col min="12" max="12" width="10" bestFit="1" customWidth="1"/>
    <col min="13" max="13" width="14.75" customWidth="1"/>
    <col min="14" max="14" width="6.5" customWidth="1"/>
    <col min="15" max="15" width="11.75" customWidth="1"/>
    <col min="17" max="17" width="12.875" customWidth="1"/>
    <col min="18" max="18" width="12.5" customWidth="1"/>
    <col min="19" max="19" width="22.25" customWidth="1"/>
  </cols>
  <sheetData>
    <row r="2" spans="3:19" ht="19.5" thickBot="1">
      <c r="E2" s="452"/>
      <c r="F2" s="453"/>
      <c r="G2" s="448"/>
      <c r="H2" s="448"/>
      <c r="K2" s="301"/>
      <c r="S2" s="300" t="s">
        <v>803</v>
      </c>
    </row>
    <row r="3" spans="3:19" ht="19.5" thickBot="1">
      <c r="E3" s="450"/>
      <c r="F3" s="451"/>
      <c r="G3" s="299">
        <f>E5</f>
        <v>0</v>
      </c>
      <c r="H3" s="298"/>
      <c r="S3" s="297" t="e">
        <f ca="1">'償却②-2'!B14+('償却②-2'!C10*'償却②-2'!C11)</f>
        <v>#N/A</v>
      </c>
    </row>
    <row r="4" spans="3:19" s="280" customFormat="1" ht="80.25" customHeight="1" thickBot="1">
      <c r="C4" s="296" t="s">
        <v>802</v>
      </c>
      <c r="D4" s="282" t="s">
        <v>796</v>
      </c>
      <c r="E4" s="471" t="s">
        <v>795</v>
      </c>
      <c r="F4" s="471"/>
      <c r="G4" s="294" t="s">
        <v>794</v>
      </c>
      <c r="H4" s="282" t="s">
        <v>793</v>
      </c>
      <c r="I4" s="295" t="s">
        <v>792</v>
      </c>
      <c r="J4" s="295" t="s">
        <v>791</v>
      </c>
      <c r="K4" s="282" t="s">
        <v>790</v>
      </c>
      <c r="L4" s="282" t="s">
        <v>789</v>
      </c>
      <c r="M4" s="282" t="s">
        <v>788</v>
      </c>
      <c r="N4" s="282" t="s">
        <v>787</v>
      </c>
      <c r="O4" s="282" t="s">
        <v>786</v>
      </c>
      <c r="P4" s="294" t="s">
        <v>785</v>
      </c>
      <c r="Q4" s="282" t="s">
        <v>784</v>
      </c>
      <c r="R4" s="282" t="s">
        <v>783</v>
      </c>
      <c r="S4" s="281" t="s">
        <v>782</v>
      </c>
    </row>
    <row r="5" spans="3:19" s="288" customFormat="1" ht="27" customHeight="1" thickBot="1">
      <c r="C5" s="472"/>
      <c r="D5" s="474">
        <v>1</v>
      </c>
      <c r="E5" s="476">
        <f>申告書作成!L180</f>
        <v>0</v>
      </c>
      <c r="F5" s="477"/>
      <c r="G5" s="459">
        <f>申告書作成!O180</f>
        <v>0</v>
      </c>
      <c r="H5" s="480" t="e">
        <f>'償却②-2'!B20</f>
        <v>#N/A</v>
      </c>
      <c r="I5" s="482">
        <f>申告書作成!S180</f>
        <v>0</v>
      </c>
      <c r="J5" s="482">
        <f>申告書作成!U180</f>
        <v>0</v>
      </c>
      <c r="K5" s="484" t="e">
        <f>'償却②-2'!B24</f>
        <v>#N/A</v>
      </c>
      <c r="L5" s="293">
        <f ca="1">'償却②-2'!D5</f>
        <v>12</v>
      </c>
      <c r="M5" s="486" t="e">
        <f ca="1">ROUNDUP(H5*K5*L5/12,0)</f>
        <v>#N/A</v>
      </c>
      <c r="N5" s="488">
        <v>0</v>
      </c>
      <c r="O5" s="490" t="e">
        <f ca="1">M5+N5</f>
        <v>#N/A</v>
      </c>
      <c r="P5" s="289">
        <f>申告書作成!Y180</f>
        <v>0</v>
      </c>
      <c r="Q5" s="454" t="e">
        <f ca="1">IF(R5=1,'償却②-2'!B8+'償却②-2'!C8-1,'償却②-2'!B8+'償却②-2'!C8)</f>
        <v>#N/A</v>
      </c>
      <c r="R5" s="486" t="e">
        <f ca="1">IF('償却②-2'!D10&lt;1,1,'償却②-2'!D10)</f>
        <v>#N/A</v>
      </c>
      <c r="S5" s="478" t="e">
        <f ca="1">IF(AND(I5="旧定額",G5*5%&gt;R5),"※取得価格の95％に到達しています。","")</f>
        <v>#N/A</v>
      </c>
    </row>
    <row r="6" spans="3:19" s="288" customFormat="1" ht="27" customHeight="1" thickBot="1">
      <c r="C6" s="473"/>
      <c r="D6" s="475"/>
      <c r="E6" s="292" t="s">
        <v>197</v>
      </c>
      <c r="F6" s="291" t="s">
        <v>198</v>
      </c>
      <c r="G6" s="460"/>
      <c r="H6" s="481"/>
      <c r="I6" s="483"/>
      <c r="J6" s="483"/>
      <c r="K6" s="485"/>
      <c r="L6" s="290">
        <v>12</v>
      </c>
      <c r="M6" s="487"/>
      <c r="N6" s="489"/>
      <c r="O6" s="491"/>
      <c r="P6" s="289" t="s">
        <v>801</v>
      </c>
      <c r="Q6" s="455"/>
      <c r="R6" s="487"/>
      <c r="S6" s="479"/>
    </row>
    <row r="7" spans="3:19" ht="19.5" thickBot="1">
      <c r="C7" s="287">
        <f ca="1">IF('償却②-2'!C10=1,1,IF('償却②-2'!C10&gt;1,'償却②-2'!C10+1))</f>
        <v>125</v>
      </c>
      <c r="D7" s="287" t="s">
        <v>800</v>
      </c>
      <c r="E7" s="272"/>
      <c r="F7" s="272"/>
      <c r="G7" s="286"/>
      <c r="I7" s="285" t="s">
        <v>799</v>
      </c>
      <c r="P7" s="285" t="s">
        <v>798</v>
      </c>
    </row>
    <row r="8" spans="3:19" s="280" customFormat="1" ht="78" customHeight="1">
      <c r="C8" s="284" t="s">
        <v>797</v>
      </c>
      <c r="D8" s="282" t="s">
        <v>796</v>
      </c>
      <c r="E8" s="458" t="s">
        <v>795</v>
      </c>
      <c r="F8" s="458"/>
      <c r="G8" s="282" t="s">
        <v>794</v>
      </c>
      <c r="H8" s="282" t="s">
        <v>793</v>
      </c>
      <c r="I8" s="283" t="s">
        <v>792</v>
      </c>
      <c r="J8" s="283" t="s">
        <v>791</v>
      </c>
      <c r="K8" s="282" t="s">
        <v>790</v>
      </c>
      <c r="L8" s="282" t="s">
        <v>789</v>
      </c>
      <c r="M8" s="282" t="s">
        <v>788</v>
      </c>
      <c r="N8" s="282" t="s">
        <v>787</v>
      </c>
      <c r="O8" s="282" t="s">
        <v>786</v>
      </c>
      <c r="P8" s="282" t="s">
        <v>785</v>
      </c>
      <c r="Q8" s="282" t="s">
        <v>784</v>
      </c>
      <c r="R8" s="282" t="s">
        <v>783</v>
      </c>
      <c r="S8" s="281" t="s">
        <v>782</v>
      </c>
    </row>
    <row r="9" spans="3:19" s="274" customFormat="1" ht="24" customHeight="1">
      <c r="C9" s="467" t="e">
        <f ca="1">IF(S5="※取得価格の95％に到達しています。","均等償却に移行します。","")</f>
        <v>#N/A</v>
      </c>
      <c r="D9" s="469">
        <v>1</v>
      </c>
      <c r="E9" s="463" t="e">
        <f ca="1">IF(C9="均等償却に移行します。",E5,"")</f>
        <v>#N/A</v>
      </c>
      <c r="F9" s="463"/>
      <c r="G9" s="465" t="e">
        <f ca="1">IF(C9="均等償却に移行します。",G5,"")</f>
        <v>#N/A</v>
      </c>
      <c r="H9" s="465" t="e">
        <f ca="1">IF(C9="均等償却に移行します。",G9*5%,"")</f>
        <v>#N/A</v>
      </c>
      <c r="I9" s="464" t="e">
        <f ca="1">IF(H9&gt;0,"均等※","")</f>
        <v>#N/A</v>
      </c>
      <c r="J9" s="464" t="e">
        <f ca="1">IF(I9="均等※",5)</f>
        <v>#N/A</v>
      </c>
      <c r="K9" s="464"/>
      <c r="L9" s="279"/>
      <c r="M9" s="464"/>
      <c r="N9" s="464"/>
      <c r="O9" s="465" t="e">
        <f ca="1">IF(C9="均等償却に移行します。",ROUNDDOWN(H9/5,0),"")</f>
        <v>#N/A</v>
      </c>
      <c r="P9" s="278" t="e">
        <f ca="1">IF(C9="均等償却に移行します。",P5,"")</f>
        <v>#N/A</v>
      </c>
      <c r="Q9" s="454" t="e">
        <f ca="1">'償却②-2'!B30+'償却②-2'!C30</f>
        <v>#N/A</v>
      </c>
      <c r="R9" s="456" t="e">
        <f ca="1">IF(C9="均等償却に移行します。",H9-Q9,"")</f>
        <v>#N/A</v>
      </c>
      <c r="S9" s="461"/>
    </row>
    <row r="10" spans="3:19" s="274" customFormat="1" ht="24" customHeight="1" thickBot="1">
      <c r="C10" s="468"/>
      <c r="D10" s="470"/>
      <c r="E10" s="277" t="s">
        <v>197</v>
      </c>
      <c r="F10" s="277" t="s">
        <v>198</v>
      </c>
      <c r="G10" s="466"/>
      <c r="H10" s="466"/>
      <c r="I10" s="457"/>
      <c r="J10" s="457"/>
      <c r="K10" s="457"/>
      <c r="L10" s="276"/>
      <c r="M10" s="457"/>
      <c r="N10" s="457"/>
      <c r="O10" s="466"/>
      <c r="P10" s="275" t="e">
        <f ca="1">IF(C9="均等償却に移行します。",P6,"")</f>
        <v>#N/A</v>
      </c>
      <c r="Q10" s="455"/>
      <c r="R10" s="457"/>
      <c r="S10" s="462"/>
    </row>
    <row r="11" spans="3:19">
      <c r="L11" s="273"/>
    </row>
    <row r="12" spans="3:19" ht="19.5" thickBot="1">
      <c r="G12" s="448"/>
      <c r="H12" s="448"/>
      <c r="I12" s="448" t="s">
        <v>780</v>
      </c>
      <c r="J12" s="448"/>
      <c r="K12" s="271" t="s">
        <v>778</v>
      </c>
    </row>
    <row r="13" spans="3:19">
      <c r="G13" s="448" t="s">
        <v>781</v>
      </c>
      <c r="H13" s="448"/>
      <c r="I13" s="496">
        <v>17</v>
      </c>
      <c r="J13" s="500"/>
      <c r="K13" s="492">
        <f>ROUNDDOWN(I13*0.2,0)</f>
        <v>3</v>
      </c>
    </row>
    <row r="14" spans="3:19" ht="19.5" thickBot="1">
      <c r="G14" s="448"/>
      <c r="H14" s="448"/>
      <c r="I14" s="497"/>
      <c r="J14" s="501"/>
      <c r="K14" s="493"/>
    </row>
    <row r="15" spans="3:19" ht="19.5" thickBot="1">
      <c r="G15" s="272"/>
      <c r="H15" s="272"/>
      <c r="I15" s="271" t="s">
        <v>780</v>
      </c>
      <c r="J15" s="271" t="s">
        <v>779</v>
      </c>
      <c r="K15" s="271" t="s">
        <v>778</v>
      </c>
    </row>
    <row r="16" spans="3:19">
      <c r="G16" s="448" t="s">
        <v>777</v>
      </c>
      <c r="H16" s="448"/>
      <c r="I16" s="494">
        <v>17</v>
      </c>
      <c r="J16" s="496">
        <v>15</v>
      </c>
      <c r="K16" s="498">
        <f>IF(I16-(J16*0.8)&lt;2,2,IF(I16-(J16*0.8)&gt;2,I16-(J16*0.8)))</f>
        <v>5</v>
      </c>
    </row>
    <row r="17" spans="7:18" ht="19.5" thickBot="1">
      <c r="G17" s="448"/>
      <c r="H17" s="448"/>
      <c r="I17" s="495"/>
      <c r="J17" s="497"/>
      <c r="K17" s="499"/>
    </row>
    <row r="19" spans="7:18" s="408" customFormat="1" ht="78" customHeight="1">
      <c r="H19" s="410" t="s">
        <v>834</v>
      </c>
      <c r="I19" s="411" t="s">
        <v>835</v>
      </c>
      <c r="J19" s="411" t="s">
        <v>836</v>
      </c>
      <c r="K19" s="411" t="s">
        <v>837</v>
      </c>
      <c r="L19" s="411" t="s">
        <v>838</v>
      </c>
      <c r="M19" s="411" t="s">
        <v>839</v>
      </c>
      <c r="N19" s="411"/>
      <c r="O19" s="411"/>
      <c r="P19" s="411" t="s">
        <v>841</v>
      </c>
      <c r="Q19" s="411" t="s">
        <v>840</v>
      </c>
      <c r="R19" s="412" t="s">
        <v>842</v>
      </c>
    </row>
    <row r="20" spans="7:18" s="409" customFormat="1" ht="36.75" customHeight="1">
      <c r="H20" s="413" t="e">
        <f ca="1">IF(C9="均等償却に移行します。",H9,H5)</f>
        <v>#N/A</v>
      </c>
      <c r="I20" s="414" t="e">
        <f ca="1">IF(C9="均等償却に移行します。",I9,I5)</f>
        <v>#N/A</v>
      </c>
      <c r="J20" s="414" t="e">
        <f ca="1">IF(C9="均等償却に移行します。",J9,J5)</f>
        <v>#N/A</v>
      </c>
      <c r="K20" s="417" t="e">
        <f ca="1">IF(C9="均等償却に移行します。",K9,K5)</f>
        <v>#N/A</v>
      </c>
      <c r="L20" s="416" t="e">
        <f ca="1">IF(C9="均等償却に移行します。",L9,L5)</f>
        <v>#N/A</v>
      </c>
      <c r="M20" s="417" t="e">
        <f ca="1">IF(C9="均等償却に移行します。",M9,M5)</f>
        <v>#N/A</v>
      </c>
      <c r="N20" s="414" t="e">
        <f ca="1">IF(C9="均等償却に移行します。",N9,N5)</f>
        <v>#N/A</v>
      </c>
      <c r="O20" s="414" t="e">
        <f ca="1">IF(C9="均等償却に移行します。",O9,O5)</f>
        <v>#N/A</v>
      </c>
      <c r="P20" s="414" t="e">
        <f ca="1">IF(C9="均等償却に移行します。",P9,P5)</f>
        <v>#N/A</v>
      </c>
      <c r="Q20" s="414" t="e">
        <f ca="1">IF(C9="均等償却に移行します。",Q9,Q5)</f>
        <v>#N/A</v>
      </c>
      <c r="R20" s="415" t="e">
        <f ca="1">IF(C9="均等償却に移行します。",R9,R5)</f>
        <v>#N/A</v>
      </c>
    </row>
  </sheetData>
  <mergeCells count="42">
    <mergeCell ref="K13:K14"/>
    <mergeCell ref="I12:J12"/>
    <mergeCell ref="G16:H17"/>
    <mergeCell ref="I16:I17"/>
    <mergeCell ref="J16:J17"/>
    <mergeCell ref="K16:K17"/>
    <mergeCell ref="I13:J14"/>
    <mergeCell ref="G12:H12"/>
    <mergeCell ref="G13:H14"/>
    <mergeCell ref="S5:S6"/>
    <mergeCell ref="H5:H6"/>
    <mergeCell ref="I5:I6"/>
    <mergeCell ref="J5:J6"/>
    <mergeCell ref="K5:K6"/>
    <mergeCell ref="M5:M6"/>
    <mergeCell ref="N5:N6"/>
    <mergeCell ref="O5:O6"/>
    <mergeCell ref="Q5:Q6"/>
    <mergeCell ref="R5:R6"/>
    <mergeCell ref="C9:C10"/>
    <mergeCell ref="D9:D10"/>
    <mergeCell ref="E4:F4"/>
    <mergeCell ref="C5:C6"/>
    <mergeCell ref="D5:D6"/>
    <mergeCell ref="E5:F5"/>
    <mergeCell ref="S9:S10"/>
    <mergeCell ref="E9:F9"/>
    <mergeCell ref="M9:M10"/>
    <mergeCell ref="N9:N10"/>
    <mergeCell ref="O9:O10"/>
    <mergeCell ref="G9:G10"/>
    <mergeCell ref="H9:H10"/>
    <mergeCell ref="I9:I10"/>
    <mergeCell ref="J9:J10"/>
    <mergeCell ref="K9:K10"/>
    <mergeCell ref="G2:H2"/>
    <mergeCell ref="E3:F3"/>
    <mergeCell ref="E2:F2"/>
    <mergeCell ref="Q9:Q10"/>
    <mergeCell ref="R9:R10"/>
    <mergeCell ref="E8:F8"/>
    <mergeCell ref="G5:G6"/>
  </mergeCells>
  <phoneticPr fontId="2"/>
  <dataValidations count="1">
    <dataValidation type="list" allowBlank="1" showInputMessage="1" showErrorMessage="1" sqref="P6" xr:uid="{00000000-0002-0000-0500-000000000000}">
      <formula1>"%,分割"</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1"/>
  <sheetViews>
    <sheetView workbookViewId="0">
      <selection activeCell="B5" sqref="B5"/>
    </sheetView>
  </sheetViews>
  <sheetFormatPr defaultRowHeight="18.75"/>
  <cols>
    <col min="1" max="1" width="4.5" customWidth="1"/>
    <col min="2" max="2" width="14.25" customWidth="1"/>
    <col min="3" max="3" width="12.125" customWidth="1"/>
    <col min="4" max="4" width="10.125" customWidth="1"/>
    <col min="5" max="5" width="9.5" bestFit="1" customWidth="1"/>
    <col min="7" max="7" width="15.625" style="303" customWidth="1"/>
    <col min="8" max="8" width="16.5" style="302" customWidth="1"/>
  </cols>
  <sheetData>
    <row r="1" spans="1:9" ht="19.5" thickBot="1">
      <c r="A1" s="272"/>
      <c r="B1" s="272"/>
      <c r="C1" s="272"/>
      <c r="F1" t="s">
        <v>806</v>
      </c>
      <c r="H1" s="302" t="s">
        <v>807</v>
      </c>
    </row>
    <row r="2" spans="1:9" ht="18.75" customHeight="1" thickBot="1">
      <c r="A2" s="446" t="s">
        <v>812</v>
      </c>
      <c r="B2" s="446"/>
      <c r="C2" s="446"/>
      <c r="D2" s="446"/>
      <c r="F2" s="305">
        <v>2</v>
      </c>
      <c r="G2" s="304">
        <f t="shared" ref="G2:G20" si="0">ROUNDDOWN(1/F2,3)</f>
        <v>0.5</v>
      </c>
      <c r="H2" s="302">
        <f t="shared" ref="H2:H33" si="1">ROUNDUP(1/F2,3)</f>
        <v>0.5</v>
      </c>
      <c r="I2" s="321"/>
    </row>
    <row r="3" spans="1:9" ht="19.5" thickBot="1">
      <c r="A3" s="325"/>
      <c r="B3" s="335">
        <f>'償却①-1'!E5</f>
        <v>0</v>
      </c>
      <c r="C3" s="323">
        <f ca="1">DATEDIF(B3,TODAY(),"M")</f>
        <v>1499</v>
      </c>
      <c r="D3" s="322">
        <f ca="1">C3/12</f>
        <v>124.91666666666667</v>
      </c>
      <c r="F3" s="305">
        <v>3</v>
      </c>
      <c r="G3" s="304">
        <f t="shared" si="0"/>
        <v>0.33300000000000002</v>
      </c>
      <c r="H3" s="302">
        <f t="shared" si="1"/>
        <v>0.33400000000000002</v>
      </c>
      <c r="I3" s="321"/>
    </row>
    <row r="4" spans="1:9" ht="19.5" thickBot="1">
      <c r="A4" s="331">
        <v>1</v>
      </c>
      <c r="B4" s="334" t="b">
        <f ca="1">IF(D3&lt;=1,TRUE,FALSE)</f>
        <v>0</v>
      </c>
      <c r="C4" s="330" t="b">
        <f ca="1">IF(B4=TRUE,13-MONTH(B3))</f>
        <v>0</v>
      </c>
      <c r="D4" s="329"/>
      <c r="F4" s="305">
        <v>4</v>
      </c>
      <c r="G4" s="304">
        <f t="shared" si="0"/>
        <v>0.25</v>
      </c>
      <c r="H4" s="302">
        <f t="shared" si="1"/>
        <v>0.25</v>
      </c>
      <c r="I4" s="321"/>
    </row>
    <row r="5" spans="1:9" ht="19.5" thickBot="1">
      <c r="A5" s="331">
        <v>2</v>
      </c>
      <c r="B5" s="333" t="b">
        <f ca="1">IF(AND(1&lt;D3,D3&lt;='償却①-1'!J5),TRUE,FALSE)</f>
        <v>0</v>
      </c>
      <c r="C5" s="330" t="b">
        <f ca="1">IF(B5=TRUE,12)</f>
        <v>0</v>
      </c>
      <c r="D5" s="329">
        <f ca="1">IF(C20="均等",12,C4+C5+C6+D6)</f>
        <v>12</v>
      </c>
      <c r="F5" s="305">
        <v>5</v>
      </c>
      <c r="G5" s="304">
        <f t="shared" si="0"/>
        <v>0.2</v>
      </c>
      <c r="H5" s="302">
        <f t="shared" si="1"/>
        <v>0.2</v>
      </c>
      <c r="I5" s="321"/>
    </row>
    <row r="6" spans="1:9" ht="19.5" thickBot="1">
      <c r="A6" s="328">
        <v>3</v>
      </c>
      <c r="B6" s="332" t="b">
        <f ca="1">IF('償却①-1'!J5&lt;D3,TRUE,FALSE)</f>
        <v>1</v>
      </c>
      <c r="C6" s="332">
        <f ca="1">IF(B6=TRUE,MONTH(B3)-1,FALSE)</f>
        <v>0</v>
      </c>
      <c r="D6" s="326">
        <f ca="1">IF(C6=0,12,FALSE)</f>
        <v>12</v>
      </c>
      <c r="E6" t="e">
        <f ca="1">'償却①-1'!M5*D6/12</f>
        <v>#N/A</v>
      </c>
      <c r="F6" s="305">
        <v>6</v>
      </c>
      <c r="G6" s="304">
        <f t="shared" si="0"/>
        <v>0.16600000000000001</v>
      </c>
      <c r="H6" s="302">
        <f t="shared" si="1"/>
        <v>0.16700000000000001</v>
      </c>
      <c r="I6" s="321"/>
    </row>
    <row r="7" spans="1:9" ht="19.5" thickBot="1">
      <c r="A7" s="447" t="s">
        <v>811</v>
      </c>
      <c r="B7" s="447"/>
      <c r="C7" s="447"/>
      <c r="D7" s="447"/>
      <c r="F7" s="305">
        <v>7</v>
      </c>
      <c r="G7" s="304">
        <f t="shared" si="0"/>
        <v>0.14199999999999999</v>
      </c>
      <c r="H7" s="302">
        <f t="shared" si="1"/>
        <v>0.14299999999999999</v>
      </c>
      <c r="I7" s="321"/>
    </row>
    <row r="8" spans="1:9" ht="19.5" thickBot="1">
      <c r="B8" s="308" t="e">
        <f ca="1">IF(AND('償却①-1'!P5&lt;=100,'償却①-1'!P6="%"),'償却①-1'!O5*'償却①-1'!P5%)</f>
        <v>#N/A</v>
      </c>
      <c r="C8" s="307" t="b">
        <f>IF('償却①-1'!P6="分割",'償却①-1'!O5/'償却①-1'!P5)</f>
        <v>0</v>
      </c>
      <c r="F8" s="305">
        <v>8</v>
      </c>
      <c r="G8" s="304">
        <f t="shared" si="0"/>
        <v>0.125</v>
      </c>
      <c r="H8" s="302">
        <f t="shared" si="1"/>
        <v>0.125</v>
      </c>
      <c r="I8" s="321"/>
    </row>
    <row r="9" spans="1:9" ht="19.5" thickBot="1">
      <c r="A9" s="448" t="s">
        <v>810</v>
      </c>
      <c r="B9" s="448"/>
      <c r="C9" s="448"/>
      <c r="D9" s="448"/>
      <c r="F9" s="305">
        <v>9</v>
      </c>
      <c r="G9" s="304">
        <f t="shared" si="0"/>
        <v>0.111</v>
      </c>
      <c r="H9" s="302">
        <f t="shared" si="1"/>
        <v>0.112</v>
      </c>
      <c r="I9" s="321"/>
    </row>
    <row r="10" spans="1:9" ht="19.5" thickBot="1">
      <c r="A10" s="325"/>
      <c r="B10" s="323" t="b">
        <f ca="1">IF(C3/12&lt;2,1)</f>
        <v>0</v>
      </c>
      <c r="C10" s="323">
        <f ca="1">B10+B11</f>
        <v>124</v>
      </c>
      <c r="D10" s="322" t="e">
        <f ca="1">IF(C10=1,C12-B14,IF(1&lt;C10,C12-(C10*C11+B14)))</f>
        <v>#N/A</v>
      </c>
      <c r="F10" s="305">
        <v>10</v>
      </c>
      <c r="G10" s="304">
        <f t="shared" si="0"/>
        <v>0.1</v>
      </c>
      <c r="H10" s="302">
        <f t="shared" si="1"/>
        <v>0.1</v>
      </c>
      <c r="I10" s="321"/>
    </row>
    <row r="11" spans="1:9" ht="19.5" thickBot="1">
      <c r="A11" s="331"/>
      <c r="B11" s="330">
        <f ca="1">IF(2&lt;C3/12,ROUNDDOWN(C3/12,0))</f>
        <v>124</v>
      </c>
      <c r="C11" s="330" t="e">
        <f>'償却①-1'!H5*'償却①-1'!K5</f>
        <v>#N/A</v>
      </c>
      <c r="D11" s="329"/>
      <c r="F11" s="305">
        <v>11</v>
      </c>
      <c r="G11" s="304">
        <f t="shared" si="0"/>
        <v>0.09</v>
      </c>
      <c r="H11" s="302">
        <f t="shared" si="1"/>
        <v>9.0999999999999998E-2</v>
      </c>
      <c r="I11" s="321"/>
    </row>
    <row r="12" spans="1:9" ht="19.5" thickBot="1">
      <c r="A12" s="328"/>
      <c r="B12" s="327" t="e">
        <f>'償却①-1'!H5</f>
        <v>#N/A</v>
      </c>
      <c r="C12" s="327">
        <f>'償却①-1'!G5</f>
        <v>0</v>
      </c>
      <c r="D12" s="326"/>
      <c r="F12" s="305">
        <v>12</v>
      </c>
      <c r="G12" s="304">
        <f t="shared" si="0"/>
        <v>8.3000000000000004E-2</v>
      </c>
      <c r="H12" s="302">
        <f t="shared" si="1"/>
        <v>8.4000000000000005E-2</v>
      </c>
      <c r="I12" s="321"/>
    </row>
    <row r="13" spans="1:9" ht="19.5" thickBot="1">
      <c r="A13" s="448" t="s">
        <v>809</v>
      </c>
      <c r="B13" s="448"/>
      <c r="C13" s="448"/>
      <c r="D13" s="448"/>
      <c r="F13" s="305">
        <v>13</v>
      </c>
      <c r="G13" s="304">
        <f t="shared" si="0"/>
        <v>7.5999999999999998E-2</v>
      </c>
      <c r="H13" s="302">
        <f t="shared" si="1"/>
        <v>7.6999999999999999E-2</v>
      </c>
      <c r="I13" s="321"/>
    </row>
    <row r="14" spans="1:9" ht="19.5" thickBot="1">
      <c r="A14" s="325"/>
      <c r="B14" s="324" t="e">
        <f>ROUNDUP('償却①-1'!H5*'償却①-1'!K5*((13-MONTH(B3))/12),0)</f>
        <v>#N/A</v>
      </c>
      <c r="C14" s="323"/>
      <c r="D14" s="322"/>
      <c r="F14" s="305">
        <v>14</v>
      </c>
      <c r="G14" s="304">
        <f t="shared" si="0"/>
        <v>7.0999999999999994E-2</v>
      </c>
      <c r="H14" s="302">
        <f t="shared" si="1"/>
        <v>7.1999999999999995E-2</v>
      </c>
      <c r="I14" s="321"/>
    </row>
    <row r="15" spans="1:9" ht="19.5" thickBot="1">
      <c r="A15" s="314"/>
      <c r="B15" s="320"/>
      <c r="C15" s="320"/>
      <c r="D15" s="311"/>
      <c r="E15" s="302"/>
      <c r="F15" s="305">
        <v>15</v>
      </c>
      <c r="G15" s="304">
        <f t="shared" si="0"/>
        <v>6.6000000000000003E-2</v>
      </c>
      <c r="H15" s="302">
        <f t="shared" si="1"/>
        <v>6.7000000000000004E-2</v>
      </c>
    </row>
    <row r="16" spans="1:9" ht="19.5" thickBot="1">
      <c r="A16" s="449" t="s">
        <v>808</v>
      </c>
      <c r="B16" s="449"/>
      <c r="C16" s="449"/>
      <c r="D16" s="449"/>
      <c r="E16" s="302"/>
      <c r="F16" s="305">
        <v>16</v>
      </c>
      <c r="G16" s="304">
        <f t="shared" si="0"/>
        <v>6.2E-2</v>
      </c>
      <c r="H16" s="302">
        <f t="shared" si="1"/>
        <v>6.3E-2</v>
      </c>
    </row>
    <row r="17" spans="1:8" ht="19.5" thickBot="1">
      <c r="A17" s="318"/>
      <c r="B17" s="317" t="s">
        <v>807</v>
      </c>
      <c r="C17" s="317">
        <f>'償却①-1'!G5</f>
        <v>0</v>
      </c>
      <c r="D17" s="319"/>
      <c r="E17" s="302"/>
      <c r="F17" s="305">
        <v>17</v>
      </c>
      <c r="G17" s="304">
        <f t="shared" si="0"/>
        <v>5.8000000000000003E-2</v>
      </c>
      <c r="H17" s="302">
        <f t="shared" si="1"/>
        <v>5.9000000000000004E-2</v>
      </c>
    </row>
    <row r="18" spans="1:8" ht="19.5" thickBot="1">
      <c r="A18" s="318"/>
      <c r="B18" s="317" t="s">
        <v>806</v>
      </c>
      <c r="C18" s="317">
        <f>'償却①-1'!G5*90%</f>
        <v>0</v>
      </c>
      <c r="D18" s="319"/>
      <c r="E18" s="302"/>
      <c r="F18" s="305">
        <v>18</v>
      </c>
      <c r="G18" s="304">
        <f t="shared" si="0"/>
        <v>5.5E-2</v>
      </c>
      <c r="H18" s="302">
        <f t="shared" si="1"/>
        <v>5.6000000000000001E-2</v>
      </c>
    </row>
    <row r="19" spans="1:8" ht="19.5" thickBot="1">
      <c r="A19" s="318"/>
      <c r="B19" s="317" t="s">
        <v>805</v>
      </c>
      <c r="C19" s="317">
        <f>'償却①-1'!G5</f>
        <v>0</v>
      </c>
      <c r="D19" s="315"/>
      <c r="E19" s="302"/>
      <c r="F19" s="305">
        <v>19</v>
      </c>
      <c r="G19" s="304">
        <f t="shared" si="0"/>
        <v>5.1999999999999998E-2</v>
      </c>
      <c r="H19" s="302">
        <f t="shared" si="1"/>
        <v>5.2999999999999999E-2</v>
      </c>
    </row>
    <row r="20" spans="1:8" ht="19.5" thickBot="1">
      <c r="A20" s="318"/>
      <c r="B20" s="313" t="e">
        <f>INDEX(C17:C19,MATCH(C20,B17:B19,0))</f>
        <v>#N/A</v>
      </c>
      <c r="C20" s="317">
        <f>'償却①-1'!I5</f>
        <v>0</v>
      </c>
      <c r="D20" s="315"/>
      <c r="E20" s="302"/>
      <c r="F20" s="305">
        <v>20</v>
      </c>
      <c r="G20" s="304">
        <f t="shared" si="0"/>
        <v>0.05</v>
      </c>
      <c r="H20" s="302">
        <f t="shared" si="1"/>
        <v>0.05</v>
      </c>
    </row>
    <row r="21" spans="1:8" ht="19.5" thickBot="1">
      <c r="A21" s="318"/>
      <c r="B21" s="317" t="s">
        <v>807</v>
      </c>
      <c r="C21" s="317" t="e">
        <f>ROUNDUP(1/B27,3)</f>
        <v>#DIV/0!</v>
      </c>
      <c r="D21" s="315"/>
      <c r="E21" s="302"/>
      <c r="F21" s="305">
        <v>21</v>
      </c>
      <c r="G21" s="304">
        <v>4.8000000000000001E-2</v>
      </c>
      <c r="H21" s="302">
        <f t="shared" si="1"/>
        <v>4.8000000000000001E-2</v>
      </c>
    </row>
    <row r="22" spans="1:8" ht="19.5" thickBot="1">
      <c r="A22" s="318"/>
      <c r="B22" s="317" t="s">
        <v>806</v>
      </c>
      <c r="C22" s="317" t="e">
        <f>B28</f>
        <v>#N/A</v>
      </c>
      <c r="D22" s="315"/>
      <c r="E22" s="302"/>
      <c r="F22" s="305">
        <v>22</v>
      </c>
      <c r="G22" s="304">
        <v>4.5999999999999999E-2</v>
      </c>
      <c r="H22" s="302">
        <f t="shared" si="1"/>
        <v>4.5999999999999999E-2</v>
      </c>
    </row>
    <row r="23" spans="1:8" ht="19.5" thickBot="1">
      <c r="A23" s="318"/>
      <c r="B23" s="317" t="s">
        <v>805</v>
      </c>
      <c r="C23" s="316" t="s">
        <v>804</v>
      </c>
      <c r="D23" s="315"/>
      <c r="E23" s="302"/>
      <c r="F23" s="305">
        <v>23</v>
      </c>
      <c r="G23" s="304">
        <v>4.3999999999999997E-2</v>
      </c>
      <c r="H23" s="302">
        <f t="shared" si="1"/>
        <v>4.3999999999999997E-2</v>
      </c>
    </row>
    <row r="24" spans="1:8" ht="19.5" thickBot="1">
      <c r="A24" s="314"/>
      <c r="B24" s="313" t="e">
        <f>INDEX(C21:C23,MATCH(C20,B21:B23,0))</f>
        <v>#N/A</v>
      </c>
      <c r="C24" s="312"/>
      <c r="D24" s="311"/>
      <c r="E24" s="302"/>
      <c r="F24" s="305">
        <v>24</v>
      </c>
      <c r="G24" s="304">
        <v>4.2000000000000003E-2</v>
      </c>
      <c r="H24" s="302">
        <f t="shared" si="1"/>
        <v>4.2000000000000003E-2</v>
      </c>
    </row>
    <row r="25" spans="1:8" ht="19.5" thickBot="1">
      <c r="A25" s="302"/>
      <c r="B25" s="302"/>
      <c r="C25" s="302"/>
      <c r="D25" s="302"/>
      <c r="E25" s="302"/>
      <c r="F25" s="305">
        <v>25</v>
      </c>
      <c r="G25" s="304">
        <v>0.04</v>
      </c>
      <c r="H25" s="302">
        <f t="shared" si="1"/>
        <v>0.04</v>
      </c>
    </row>
    <row r="26" spans="1:8" ht="19.5" thickBot="1">
      <c r="A26" s="302"/>
      <c r="B26" s="302"/>
      <c r="C26" s="302"/>
      <c r="D26" s="302"/>
      <c r="E26" s="302"/>
      <c r="F26" s="305">
        <v>26</v>
      </c>
      <c r="G26" s="304">
        <v>3.9E-2</v>
      </c>
      <c r="H26" s="302">
        <f t="shared" si="1"/>
        <v>3.9E-2</v>
      </c>
    </row>
    <row r="27" spans="1:8" ht="19.5" thickBot="1">
      <c r="B27" s="310">
        <f>'償却①-1'!J5</f>
        <v>0</v>
      </c>
      <c r="F27" s="305">
        <v>27</v>
      </c>
      <c r="G27" s="304">
        <f>ROUNDDOWN(1/F27,3)</f>
        <v>3.6999999999999998E-2</v>
      </c>
      <c r="H27" s="302">
        <f t="shared" si="1"/>
        <v>3.7999999999999999E-2</v>
      </c>
    </row>
    <row r="28" spans="1:8" ht="19.5" thickBot="1">
      <c r="B28" s="309" t="e">
        <f>INDEX(G2:G50,MATCH(B27,F2:F50,0))</f>
        <v>#N/A</v>
      </c>
      <c r="F28" s="305">
        <v>28</v>
      </c>
      <c r="G28" s="304">
        <v>3.5999999999999997E-2</v>
      </c>
      <c r="H28" s="302">
        <f t="shared" si="1"/>
        <v>3.6000000000000004E-2</v>
      </c>
    </row>
    <row r="29" spans="1:8" ht="19.5" thickBot="1">
      <c r="F29" s="305">
        <v>29</v>
      </c>
      <c r="G29" s="304">
        <v>3.5000000000000003E-2</v>
      </c>
      <c r="H29" s="302">
        <f t="shared" si="1"/>
        <v>3.5000000000000003E-2</v>
      </c>
    </row>
    <row r="30" spans="1:8" ht="19.5" thickBot="1">
      <c r="B30" s="308" t="e">
        <f ca="1">IF(AND('償却①-1'!P9&lt;=100,'償却①-1'!P10="%"),'償却①-1'!O9*'償却①-1'!P9%)</f>
        <v>#N/A</v>
      </c>
      <c r="C30" s="307" t="e">
        <f ca="1">IF('償却①-1'!P10="分割",'償却①-1'!O9/'償却①-1'!P9)</f>
        <v>#N/A</v>
      </c>
      <c r="F30" s="305">
        <v>30</v>
      </c>
      <c r="G30" s="304">
        <v>3.4000000000000002E-2</v>
      </c>
      <c r="H30" s="302">
        <f t="shared" si="1"/>
        <v>3.4000000000000002E-2</v>
      </c>
    </row>
    <row r="31" spans="1:8" ht="19.5" thickBot="1">
      <c r="F31" s="305">
        <v>31</v>
      </c>
      <c r="G31" s="304">
        <v>3.3000000000000002E-2</v>
      </c>
      <c r="H31" s="302">
        <f t="shared" si="1"/>
        <v>3.3000000000000002E-2</v>
      </c>
    </row>
    <row r="32" spans="1:8" ht="19.5" thickBot="1">
      <c r="F32" s="305">
        <v>32</v>
      </c>
      <c r="G32" s="304">
        <v>3.2000000000000001E-2</v>
      </c>
      <c r="H32" s="302">
        <f t="shared" si="1"/>
        <v>3.2000000000000001E-2</v>
      </c>
    </row>
    <row r="33" spans="6:10" ht="19.5" thickBot="1">
      <c r="F33" s="305">
        <v>33</v>
      </c>
      <c r="G33" s="304">
        <v>3.1E-2</v>
      </c>
      <c r="H33" s="302">
        <f t="shared" si="1"/>
        <v>3.1E-2</v>
      </c>
    </row>
    <row r="34" spans="6:10" ht="19.5" thickBot="1">
      <c r="F34" s="305">
        <v>34</v>
      </c>
      <c r="G34" s="304">
        <v>0.03</v>
      </c>
      <c r="H34" s="302">
        <f t="shared" ref="H34:H50" si="2">ROUNDUP(1/F34,3)</f>
        <v>3.0000000000000002E-2</v>
      </c>
    </row>
    <row r="35" spans="6:10" ht="19.5" thickBot="1">
      <c r="F35" s="305">
        <v>35</v>
      </c>
      <c r="G35" s="304">
        <v>2.9000000000000001E-2</v>
      </c>
      <c r="H35" s="302">
        <f t="shared" si="2"/>
        <v>2.9000000000000001E-2</v>
      </c>
    </row>
    <row r="36" spans="6:10" ht="19.5" thickBot="1">
      <c r="F36" s="305">
        <v>36</v>
      </c>
      <c r="G36" s="304">
        <v>2.8000000000000001E-2</v>
      </c>
      <c r="H36" s="302">
        <f t="shared" si="2"/>
        <v>2.8000000000000001E-2</v>
      </c>
    </row>
    <row r="37" spans="6:10" ht="19.5" thickBot="1">
      <c r="F37" s="305">
        <v>37</v>
      </c>
      <c r="G37" s="304">
        <v>2.7E-2</v>
      </c>
      <c r="H37" s="302">
        <f t="shared" si="2"/>
        <v>2.8000000000000001E-2</v>
      </c>
    </row>
    <row r="38" spans="6:10" ht="19.5" thickBot="1">
      <c r="F38" s="305">
        <v>38</v>
      </c>
      <c r="G38" s="304">
        <v>2.7E-2</v>
      </c>
      <c r="H38" s="302">
        <f t="shared" si="2"/>
        <v>2.7E-2</v>
      </c>
    </row>
    <row r="39" spans="6:10" ht="19.5" thickBot="1">
      <c r="F39" s="305">
        <v>39</v>
      </c>
      <c r="G39" s="304">
        <v>2.5999999999999999E-2</v>
      </c>
      <c r="H39" s="302">
        <f t="shared" si="2"/>
        <v>2.6000000000000002E-2</v>
      </c>
    </row>
    <row r="40" spans="6:10" ht="19.5" thickBot="1">
      <c r="F40" s="305">
        <v>40</v>
      </c>
      <c r="G40" s="304">
        <v>2.5000000000000001E-2</v>
      </c>
      <c r="H40" s="302">
        <f t="shared" si="2"/>
        <v>2.5000000000000001E-2</v>
      </c>
    </row>
    <row r="41" spans="6:10" ht="19.5" thickBot="1">
      <c r="F41" s="305">
        <v>41</v>
      </c>
      <c r="G41" s="304">
        <v>2.5000000000000001E-2</v>
      </c>
      <c r="H41" s="302">
        <f t="shared" si="2"/>
        <v>2.5000000000000001E-2</v>
      </c>
    </row>
    <row r="42" spans="6:10" ht="19.5" thickBot="1">
      <c r="F42" s="305">
        <v>42</v>
      </c>
      <c r="G42" s="304">
        <v>2.4E-2</v>
      </c>
      <c r="H42" s="302">
        <f t="shared" si="2"/>
        <v>2.4E-2</v>
      </c>
    </row>
    <row r="43" spans="6:10" ht="19.5" thickBot="1">
      <c r="F43" s="305">
        <v>43</v>
      </c>
      <c r="G43" s="304">
        <v>2.4E-2</v>
      </c>
      <c r="H43" s="302">
        <f t="shared" si="2"/>
        <v>2.4E-2</v>
      </c>
    </row>
    <row r="44" spans="6:10" ht="19.5" thickBot="1">
      <c r="F44" s="305">
        <v>44</v>
      </c>
      <c r="G44" s="304">
        <v>2.3E-2</v>
      </c>
      <c r="H44" s="302">
        <f t="shared" si="2"/>
        <v>2.3E-2</v>
      </c>
    </row>
    <row r="45" spans="6:10" ht="19.5" thickBot="1">
      <c r="F45" s="305">
        <v>45</v>
      </c>
      <c r="G45" s="304">
        <v>2.3E-2</v>
      </c>
      <c r="H45" s="302">
        <f t="shared" si="2"/>
        <v>2.3E-2</v>
      </c>
    </row>
    <row r="46" spans="6:10" ht="19.5" thickBot="1">
      <c r="F46" s="305">
        <v>46</v>
      </c>
      <c r="G46" s="304">
        <v>2.1999999999999999E-2</v>
      </c>
      <c r="H46" s="302">
        <f t="shared" si="2"/>
        <v>2.2000000000000002E-2</v>
      </c>
      <c r="J46" s="306"/>
    </row>
    <row r="47" spans="6:10" ht="19.5" thickBot="1">
      <c r="F47" s="305">
        <v>47</v>
      </c>
      <c r="G47" s="304">
        <v>2.1999999999999999E-2</v>
      </c>
      <c r="H47" s="302">
        <f t="shared" si="2"/>
        <v>2.2000000000000002E-2</v>
      </c>
    </row>
    <row r="48" spans="6:10" ht="19.5" thickBot="1">
      <c r="F48" s="305">
        <v>48</v>
      </c>
      <c r="G48" s="304">
        <v>2.1000000000000001E-2</v>
      </c>
      <c r="H48" s="302">
        <f t="shared" si="2"/>
        <v>2.1000000000000001E-2</v>
      </c>
    </row>
    <row r="49" spans="5:9" ht="19.5" thickBot="1">
      <c r="F49" s="305">
        <v>49</v>
      </c>
      <c r="G49" s="304">
        <v>2.1000000000000001E-2</v>
      </c>
      <c r="H49" s="302">
        <f t="shared" si="2"/>
        <v>2.1000000000000001E-2</v>
      </c>
    </row>
    <row r="50" spans="5:9" ht="19.5" thickBot="1">
      <c r="F50" s="305">
        <v>50</v>
      </c>
      <c r="G50" s="304">
        <v>0.02</v>
      </c>
      <c r="H50" s="302">
        <f t="shared" si="2"/>
        <v>0.02</v>
      </c>
    </row>
    <row r="51" spans="5:9">
      <c r="E51" s="272"/>
      <c r="F51" s="272"/>
      <c r="G51" s="272"/>
      <c r="H51" s="272"/>
      <c r="I51" s="272"/>
    </row>
  </sheetData>
  <mergeCells count="5">
    <mergeCell ref="A2:D2"/>
    <mergeCell ref="A7:D7"/>
    <mergeCell ref="A9:D9"/>
    <mergeCell ref="A13:D13"/>
    <mergeCell ref="A16:D1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2:S20"/>
  <sheetViews>
    <sheetView topLeftCell="F4" zoomScaleNormal="100" workbookViewId="0">
      <selection activeCell="Q5" sqref="Q5:Q6"/>
    </sheetView>
  </sheetViews>
  <sheetFormatPr defaultRowHeight="18.75"/>
  <cols>
    <col min="1" max="2" width="2.125" customWidth="1"/>
    <col min="3" max="3" width="18" customWidth="1"/>
    <col min="4" max="4" width="5" customWidth="1"/>
    <col min="5" max="6" width="6.375" customWidth="1"/>
    <col min="7" max="8" width="14.875" customWidth="1"/>
    <col min="9" max="10" width="7.625" customWidth="1"/>
    <col min="11" max="11" width="14.625" customWidth="1"/>
    <col min="12" max="12" width="10" bestFit="1" customWidth="1"/>
    <col min="13" max="13" width="14.75" customWidth="1"/>
    <col min="14" max="14" width="6.5" customWidth="1"/>
    <col min="15" max="15" width="11.75" customWidth="1"/>
    <col min="17" max="17" width="12.875" customWidth="1"/>
    <col min="18" max="18" width="12.5" customWidth="1"/>
    <col min="19" max="19" width="22.25" customWidth="1"/>
  </cols>
  <sheetData>
    <row r="2" spans="3:19" ht="19.5" thickBot="1">
      <c r="E2" s="452"/>
      <c r="F2" s="453"/>
      <c r="G2" s="448"/>
      <c r="H2" s="448"/>
      <c r="K2" s="301"/>
      <c r="S2" s="300" t="s">
        <v>803</v>
      </c>
    </row>
    <row r="3" spans="3:19" ht="19.5" thickBot="1">
      <c r="E3" s="450"/>
      <c r="F3" s="451"/>
      <c r="G3" s="299">
        <f>E5</f>
        <v>0</v>
      </c>
      <c r="H3" s="298"/>
      <c r="S3" s="297" t="e">
        <f ca="1">'償却①-2'!B14+('償却①-2'!C10*'償却①-2'!C11)</f>
        <v>#N/A</v>
      </c>
    </row>
    <row r="4" spans="3:19" s="280" customFormat="1" ht="80.25" customHeight="1" thickBot="1">
      <c r="C4" s="296" t="s">
        <v>802</v>
      </c>
      <c r="D4" s="282" t="s">
        <v>796</v>
      </c>
      <c r="E4" s="471" t="s">
        <v>795</v>
      </c>
      <c r="F4" s="471"/>
      <c r="G4" s="294" t="s">
        <v>794</v>
      </c>
      <c r="H4" s="282" t="s">
        <v>793</v>
      </c>
      <c r="I4" s="295" t="s">
        <v>792</v>
      </c>
      <c r="J4" s="295" t="s">
        <v>791</v>
      </c>
      <c r="K4" s="282" t="s">
        <v>790</v>
      </c>
      <c r="L4" s="282" t="s">
        <v>789</v>
      </c>
      <c r="M4" s="282" t="s">
        <v>788</v>
      </c>
      <c r="N4" s="282" t="s">
        <v>787</v>
      </c>
      <c r="O4" s="282" t="s">
        <v>786</v>
      </c>
      <c r="P4" s="294" t="s">
        <v>785</v>
      </c>
      <c r="Q4" s="282" t="s">
        <v>784</v>
      </c>
      <c r="R4" s="282" t="s">
        <v>783</v>
      </c>
      <c r="S4" s="281" t="s">
        <v>782</v>
      </c>
    </row>
    <row r="5" spans="3:19" s="288" customFormat="1" ht="27" customHeight="1" thickBot="1">
      <c r="C5" s="472"/>
      <c r="D5" s="474">
        <v>1</v>
      </c>
      <c r="E5" s="476">
        <f>申告書作成!L178</f>
        <v>0</v>
      </c>
      <c r="F5" s="477"/>
      <c r="G5" s="459">
        <f>申告書作成!O178</f>
        <v>0</v>
      </c>
      <c r="H5" s="480" t="e">
        <f>'償却①-2'!B20</f>
        <v>#N/A</v>
      </c>
      <c r="I5" s="482">
        <f>申告書作成!S178</f>
        <v>0</v>
      </c>
      <c r="J5" s="482">
        <f>申告書作成!U178</f>
        <v>0</v>
      </c>
      <c r="K5" s="484" t="e">
        <f>'償却①-2'!B24</f>
        <v>#N/A</v>
      </c>
      <c r="L5" s="293">
        <f ca="1">'償却①-2'!D5</f>
        <v>12</v>
      </c>
      <c r="M5" s="486" t="e">
        <f ca="1">ROUNDUP(H5*K5*L5/12,0)</f>
        <v>#N/A</v>
      </c>
      <c r="N5" s="488">
        <v>0</v>
      </c>
      <c r="O5" s="490" t="e">
        <f ca="1">M5+N5</f>
        <v>#N/A</v>
      </c>
      <c r="P5" s="289">
        <f>申告書作成!Y178</f>
        <v>0</v>
      </c>
      <c r="Q5" s="454" t="e">
        <f ca="1">IF(R5=1,'償却①-2'!B8+'償却①-2'!C8-1,'償却①-2'!B8+'償却①-2'!C8)</f>
        <v>#N/A</v>
      </c>
      <c r="R5" s="486" t="e">
        <f ca="1">IF('償却①-2'!D10&lt;1,1,'償却①-2'!D10)</f>
        <v>#N/A</v>
      </c>
      <c r="S5" s="478" t="e">
        <f ca="1">IF(AND(I5="旧定額",G5*5%&gt;R5),"※取得価格の95％に到達しています。","")</f>
        <v>#N/A</v>
      </c>
    </row>
    <row r="6" spans="3:19" s="288" customFormat="1" ht="27" customHeight="1" thickBot="1">
      <c r="C6" s="473"/>
      <c r="D6" s="475"/>
      <c r="E6" s="292" t="s">
        <v>197</v>
      </c>
      <c r="F6" s="291" t="s">
        <v>198</v>
      </c>
      <c r="G6" s="460"/>
      <c r="H6" s="481"/>
      <c r="I6" s="483"/>
      <c r="J6" s="483"/>
      <c r="K6" s="485"/>
      <c r="L6" s="290">
        <v>12</v>
      </c>
      <c r="M6" s="487"/>
      <c r="N6" s="489"/>
      <c r="O6" s="491"/>
      <c r="P6" s="289" t="s">
        <v>801</v>
      </c>
      <c r="Q6" s="455"/>
      <c r="R6" s="487"/>
      <c r="S6" s="479"/>
    </row>
    <row r="7" spans="3:19" ht="19.5" thickBot="1">
      <c r="C7" s="287">
        <f ca="1">IF('償却①-2'!C10=1,1,IF('償却①-2'!C10&gt;1,'償却①-2'!C10+1))</f>
        <v>125</v>
      </c>
      <c r="D7" s="287" t="s">
        <v>800</v>
      </c>
      <c r="E7" s="272"/>
      <c r="F7" s="272"/>
      <c r="G7" s="286"/>
      <c r="I7" s="285" t="s">
        <v>799</v>
      </c>
      <c r="P7" s="285" t="s">
        <v>798</v>
      </c>
    </row>
    <row r="8" spans="3:19" s="280" customFormat="1" ht="78" customHeight="1">
      <c r="C8" s="284" t="s">
        <v>797</v>
      </c>
      <c r="D8" s="282" t="s">
        <v>796</v>
      </c>
      <c r="E8" s="458" t="s">
        <v>795</v>
      </c>
      <c r="F8" s="458"/>
      <c r="G8" s="282" t="s">
        <v>794</v>
      </c>
      <c r="H8" s="282" t="s">
        <v>793</v>
      </c>
      <c r="I8" s="283" t="s">
        <v>792</v>
      </c>
      <c r="J8" s="283" t="s">
        <v>791</v>
      </c>
      <c r="K8" s="282" t="s">
        <v>790</v>
      </c>
      <c r="L8" s="282" t="s">
        <v>789</v>
      </c>
      <c r="M8" s="282" t="s">
        <v>788</v>
      </c>
      <c r="N8" s="282" t="s">
        <v>787</v>
      </c>
      <c r="O8" s="282" t="s">
        <v>786</v>
      </c>
      <c r="P8" s="282" t="s">
        <v>785</v>
      </c>
      <c r="Q8" s="282" t="s">
        <v>784</v>
      </c>
      <c r="R8" s="282" t="s">
        <v>783</v>
      </c>
      <c r="S8" s="281" t="s">
        <v>782</v>
      </c>
    </row>
    <row r="9" spans="3:19" s="274" customFormat="1" ht="24" customHeight="1">
      <c r="C9" s="467" t="e">
        <f ca="1">IF(S5="※取得価格の95％に到達しています。","均等償却に移行します。","")</f>
        <v>#N/A</v>
      </c>
      <c r="D9" s="469">
        <v>1</v>
      </c>
      <c r="E9" s="463" t="e">
        <f ca="1">IF(C9="均等償却に移行します。",E5,"")</f>
        <v>#N/A</v>
      </c>
      <c r="F9" s="463"/>
      <c r="G9" s="465" t="e">
        <f ca="1">IF(C9="均等償却に移行します。",G5,"")</f>
        <v>#N/A</v>
      </c>
      <c r="H9" s="465" t="e">
        <f ca="1">IF(C9="均等償却に移行します。",G9*5%,"")</f>
        <v>#N/A</v>
      </c>
      <c r="I9" s="464" t="e">
        <f ca="1">IF(H9&gt;0,"均等※","")</f>
        <v>#N/A</v>
      </c>
      <c r="J9" s="464" t="e">
        <f ca="1">IF(I9="均等※",5)</f>
        <v>#N/A</v>
      </c>
      <c r="K9" s="503" t="s">
        <v>844</v>
      </c>
      <c r="L9" s="336" t="s">
        <v>843</v>
      </c>
      <c r="M9" s="502" t="s">
        <v>845</v>
      </c>
      <c r="N9" s="464"/>
      <c r="O9" s="465" t="e">
        <f ca="1">IF(C9="均等償却に移行します。",ROUNDDOWN(H9/5,0),"")</f>
        <v>#N/A</v>
      </c>
      <c r="P9" s="278" t="e">
        <f ca="1">IF(C9="均等償却に移行します。",P5,"")</f>
        <v>#N/A</v>
      </c>
      <c r="Q9" s="454" t="e">
        <f ca="1">'償却①-2'!B30+'償却①-2'!C30</f>
        <v>#N/A</v>
      </c>
      <c r="R9" s="456" t="e">
        <f ca="1">IF(C9="均等償却に移行します。",H9-Q9,"")</f>
        <v>#N/A</v>
      </c>
      <c r="S9" s="461"/>
    </row>
    <row r="10" spans="3:19" s="274" customFormat="1" ht="24" customHeight="1" thickBot="1">
      <c r="C10" s="468"/>
      <c r="D10" s="470"/>
      <c r="E10" s="277" t="s">
        <v>197</v>
      </c>
      <c r="F10" s="277" t="s">
        <v>198</v>
      </c>
      <c r="G10" s="466"/>
      <c r="H10" s="466"/>
      <c r="I10" s="457"/>
      <c r="J10" s="457"/>
      <c r="K10" s="504"/>
      <c r="L10" s="276"/>
      <c r="M10" s="457"/>
      <c r="N10" s="457"/>
      <c r="O10" s="466"/>
      <c r="P10" s="275" t="e">
        <f ca="1">IF(C9="均等償却に移行します。",P6,"")</f>
        <v>#N/A</v>
      </c>
      <c r="Q10" s="455"/>
      <c r="R10" s="457"/>
      <c r="S10" s="462"/>
    </row>
    <row r="11" spans="3:19">
      <c r="L11" s="273"/>
    </row>
    <row r="12" spans="3:19" ht="19.5" thickBot="1">
      <c r="G12" s="448"/>
      <c r="H12" s="448"/>
      <c r="I12" s="448" t="s">
        <v>780</v>
      </c>
      <c r="J12" s="448"/>
      <c r="K12" s="271" t="s">
        <v>778</v>
      </c>
    </row>
    <row r="13" spans="3:19">
      <c r="G13" s="448" t="s">
        <v>781</v>
      </c>
      <c r="H13" s="448"/>
      <c r="I13" s="496">
        <v>17</v>
      </c>
      <c r="J13" s="500"/>
      <c r="K13" s="492">
        <f>ROUNDDOWN(I13*0.2,0)</f>
        <v>3</v>
      </c>
    </row>
    <row r="14" spans="3:19" ht="19.5" thickBot="1">
      <c r="G14" s="448"/>
      <c r="H14" s="448"/>
      <c r="I14" s="497"/>
      <c r="J14" s="501"/>
      <c r="K14" s="493"/>
    </row>
    <row r="15" spans="3:19" ht="19.5" thickBot="1">
      <c r="G15" s="272"/>
      <c r="H15" s="272"/>
      <c r="I15" s="271" t="s">
        <v>780</v>
      </c>
      <c r="J15" s="271" t="s">
        <v>779</v>
      </c>
      <c r="K15" s="271" t="s">
        <v>778</v>
      </c>
    </row>
    <row r="16" spans="3:19">
      <c r="G16" s="448" t="s">
        <v>777</v>
      </c>
      <c r="H16" s="448"/>
      <c r="I16" s="494">
        <v>17</v>
      </c>
      <c r="J16" s="496">
        <v>15</v>
      </c>
      <c r="K16" s="498">
        <f>IF(I16-(J16*0.8)&lt;2,2,IF(I16-(J16*0.8)&gt;2,I16-(J16*0.8)))</f>
        <v>5</v>
      </c>
    </row>
    <row r="17" spans="7:18" ht="19.5" thickBot="1">
      <c r="G17" s="448"/>
      <c r="H17" s="448"/>
      <c r="I17" s="495"/>
      <c r="J17" s="497"/>
      <c r="K17" s="499"/>
    </row>
    <row r="19" spans="7:18" s="408" customFormat="1" ht="78" customHeight="1">
      <c r="H19" s="410" t="s">
        <v>834</v>
      </c>
      <c r="I19" s="411" t="s">
        <v>835</v>
      </c>
      <c r="J19" s="411" t="s">
        <v>836</v>
      </c>
      <c r="K19" s="411" t="s">
        <v>837</v>
      </c>
      <c r="L19" s="411" t="s">
        <v>838</v>
      </c>
      <c r="M19" s="411" t="s">
        <v>839</v>
      </c>
      <c r="N19" s="411"/>
      <c r="O19" s="411"/>
      <c r="P19" s="411" t="s">
        <v>841</v>
      </c>
      <c r="Q19" s="411" t="s">
        <v>840</v>
      </c>
      <c r="R19" s="412" t="s">
        <v>842</v>
      </c>
    </row>
    <row r="20" spans="7:18" s="409" customFormat="1" ht="36.75" customHeight="1">
      <c r="H20" s="413" t="e">
        <f ca="1">IF(C9="均等償却に移行します。",H9,H5)</f>
        <v>#N/A</v>
      </c>
      <c r="I20" s="414" t="e">
        <f ca="1">IF(C9="均等償却に移行します。",I9,I5)</f>
        <v>#N/A</v>
      </c>
      <c r="J20" s="414" t="e">
        <f ca="1">IF(C9="均等償却に移行します。",J9,J5)</f>
        <v>#N/A</v>
      </c>
      <c r="K20" s="417" t="e">
        <f ca="1">IF(C9="均等償却に移行します。",K9,K5)</f>
        <v>#N/A</v>
      </c>
      <c r="L20" s="416" t="e">
        <f ca="1">IF(C9="均等償却に移行します。",L9,L5)</f>
        <v>#N/A</v>
      </c>
      <c r="M20" s="417" t="e">
        <f ca="1">IF(C9="均等償却に移行します。",M9,M5)</f>
        <v>#N/A</v>
      </c>
      <c r="N20" s="414" t="e">
        <f ca="1">IF(C9="均等償却に移行します。",N9,N5)</f>
        <v>#N/A</v>
      </c>
      <c r="O20" s="414" t="e">
        <f ca="1">IF(C9="均等償却に移行します。",O9,O5)</f>
        <v>#N/A</v>
      </c>
      <c r="P20" s="414" t="e">
        <f ca="1">IF(C9="均等償却に移行します。",P9,P5)</f>
        <v>#N/A</v>
      </c>
      <c r="Q20" s="414" t="e">
        <f ca="1">IF(C9="均等償却に移行します。",Q9,Q5)</f>
        <v>#N/A</v>
      </c>
      <c r="R20" s="415" t="e">
        <f ca="1">IF(C9="均等償却に移行します。",R9,R5)</f>
        <v>#N/A</v>
      </c>
    </row>
  </sheetData>
  <mergeCells count="42">
    <mergeCell ref="K13:K14"/>
    <mergeCell ref="I12:J12"/>
    <mergeCell ref="G16:H17"/>
    <mergeCell ref="I16:I17"/>
    <mergeCell ref="J16:J17"/>
    <mergeCell ref="K16:K17"/>
    <mergeCell ref="I13:J14"/>
    <mergeCell ref="G12:H12"/>
    <mergeCell ref="G13:H14"/>
    <mergeCell ref="S5:S6"/>
    <mergeCell ref="H5:H6"/>
    <mergeCell ref="I5:I6"/>
    <mergeCell ref="J5:J6"/>
    <mergeCell ref="K5:K6"/>
    <mergeCell ref="M5:M6"/>
    <mergeCell ref="N5:N6"/>
    <mergeCell ref="O5:O6"/>
    <mergeCell ref="Q5:Q6"/>
    <mergeCell ref="R5:R6"/>
    <mergeCell ref="C9:C10"/>
    <mergeCell ref="D9:D10"/>
    <mergeCell ref="E4:F4"/>
    <mergeCell ref="C5:C6"/>
    <mergeCell ref="D5:D6"/>
    <mergeCell ref="E5:F5"/>
    <mergeCell ref="S9:S10"/>
    <mergeCell ref="E9:F9"/>
    <mergeCell ref="M9:M10"/>
    <mergeCell ref="N9:N10"/>
    <mergeCell ref="O9:O10"/>
    <mergeCell ref="G9:G10"/>
    <mergeCell ref="H9:H10"/>
    <mergeCell ref="I9:I10"/>
    <mergeCell ref="J9:J10"/>
    <mergeCell ref="K9:K10"/>
    <mergeCell ref="G2:H2"/>
    <mergeCell ref="E3:F3"/>
    <mergeCell ref="E2:F2"/>
    <mergeCell ref="Q9:Q10"/>
    <mergeCell ref="R9:R10"/>
    <mergeCell ref="E8:F8"/>
    <mergeCell ref="G5:G6"/>
  </mergeCells>
  <phoneticPr fontId="2"/>
  <dataValidations count="1">
    <dataValidation type="list" allowBlank="1" showInputMessage="1" showErrorMessage="1" sqref="P6" xr:uid="{00000000-0002-0000-0700-000000000000}">
      <formula1>"%,分割"</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DE500"/>
  <sheetViews>
    <sheetView showGridLines="0" showZeros="0" tabSelected="1" zoomScale="130" zoomScaleNormal="130" zoomScaleSheetLayoutView="115" workbookViewId="0">
      <selection activeCell="AF112" sqref="AF112"/>
    </sheetView>
  </sheetViews>
  <sheetFormatPr defaultColWidth="2.5" defaultRowHeight="18.75" customHeight="1"/>
  <cols>
    <col min="1" max="1" width="2.5" style="159"/>
    <col min="2" max="2" width="2.625" style="159" customWidth="1"/>
    <col min="3" max="3" width="8.25" style="159" bestFit="1" customWidth="1"/>
    <col min="4" max="4" width="2.5" style="159" customWidth="1"/>
    <col min="5" max="6" width="2.5" style="159"/>
    <col min="7" max="7" width="2.5" style="159" customWidth="1"/>
    <col min="8" max="25" width="2.5" style="159"/>
    <col min="26" max="26" width="2.5" style="241"/>
    <col min="27" max="33" width="2.5" style="159"/>
    <col min="34" max="36" width="2.5" style="420"/>
    <col min="37" max="38" width="2.5" style="419"/>
    <col min="39" max="65" width="2.5" style="420"/>
    <col min="66" max="66" width="6.375" style="420" bestFit="1" customWidth="1"/>
    <col min="67" max="69" width="2.5" style="420"/>
    <col min="70" max="83" width="2.5" style="423"/>
    <col min="84" max="87" width="2.5" style="420"/>
    <col min="88" max="107" width="2.5" style="423"/>
    <col min="108" max="109" width="2.5" style="420"/>
    <col min="110" max="16384" width="2.5" style="156"/>
  </cols>
  <sheetData>
    <row r="1" spans="2:109" s="156" customFormat="1" ht="18.75" customHeight="1">
      <c r="D1" s="939" t="s">
        <v>453</v>
      </c>
      <c r="E1" s="939"/>
      <c r="F1" s="939"/>
      <c r="G1" s="939"/>
      <c r="H1" s="939"/>
      <c r="I1" s="939"/>
      <c r="J1" s="939"/>
      <c r="K1" s="939"/>
      <c r="L1" s="939"/>
      <c r="M1" s="939"/>
      <c r="N1" s="939"/>
      <c r="O1" s="939"/>
      <c r="P1" s="939"/>
      <c r="Q1" s="939"/>
      <c r="R1" s="939"/>
      <c r="S1" s="939"/>
      <c r="T1" s="939"/>
      <c r="U1" s="939"/>
      <c r="V1" s="939"/>
      <c r="W1" s="939"/>
      <c r="X1" s="939"/>
      <c r="Y1" s="939"/>
      <c r="Z1" s="157"/>
      <c r="AC1" s="158"/>
      <c r="AD1" s="158"/>
      <c r="AE1" s="158"/>
      <c r="AF1" s="158"/>
      <c r="AG1" s="158"/>
      <c r="AH1" s="420"/>
      <c r="AI1" s="420"/>
      <c r="AJ1" s="420"/>
      <c r="AK1" s="419"/>
      <c r="AL1" s="419"/>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3"/>
      <c r="BS1" s="423"/>
      <c r="BT1" s="423"/>
      <c r="BU1" s="423"/>
      <c r="BV1" s="423"/>
      <c r="BW1" s="423"/>
      <c r="BX1" s="423"/>
      <c r="BY1" s="423"/>
      <c r="BZ1" s="423"/>
      <c r="CA1" s="423"/>
      <c r="CB1" s="423"/>
      <c r="CC1" s="423"/>
      <c r="CD1" s="423"/>
      <c r="CE1" s="423"/>
      <c r="CF1" s="420"/>
      <c r="CG1" s="420"/>
      <c r="CH1" s="420"/>
      <c r="CI1" s="420"/>
      <c r="CJ1" s="423"/>
      <c r="CK1" s="423"/>
      <c r="CL1" s="423"/>
      <c r="CM1" s="423"/>
      <c r="CN1" s="423"/>
      <c r="CO1" s="423"/>
      <c r="CP1" s="423"/>
      <c r="CQ1" s="423"/>
      <c r="CR1" s="423"/>
      <c r="CS1" s="423"/>
      <c r="CT1" s="423"/>
      <c r="CU1" s="423"/>
      <c r="CV1" s="423"/>
      <c r="CW1" s="423"/>
      <c r="CX1" s="423"/>
      <c r="CY1" s="423"/>
      <c r="CZ1" s="423"/>
      <c r="DA1" s="423"/>
      <c r="DB1" s="423"/>
      <c r="DC1" s="423"/>
      <c r="DD1" s="420"/>
      <c r="DE1" s="420"/>
    </row>
    <row r="2" spans="2:109" s="156" customFormat="1" ht="18.75" customHeight="1">
      <c r="D2" s="939"/>
      <c r="E2" s="939"/>
      <c r="F2" s="939"/>
      <c r="G2" s="939"/>
      <c r="H2" s="939"/>
      <c r="I2" s="939"/>
      <c r="J2" s="939"/>
      <c r="K2" s="939"/>
      <c r="L2" s="939"/>
      <c r="M2" s="939"/>
      <c r="N2" s="939"/>
      <c r="O2" s="939"/>
      <c r="P2" s="939"/>
      <c r="Q2" s="939"/>
      <c r="R2" s="939"/>
      <c r="S2" s="939"/>
      <c r="T2" s="939"/>
      <c r="U2" s="939"/>
      <c r="V2" s="939"/>
      <c r="W2" s="939"/>
      <c r="X2" s="939"/>
      <c r="Y2" s="939"/>
      <c r="Z2" s="157"/>
      <c r="AC2" s="158"/>
      <c r="AD2" s="158"/>
      <c r="AE2" s="158"/>
      <c r="AF2" s="158"/>
      <c r="AG2" s="158"/>
      <c r="AH2" s="420"/>
      <c r="AI2" s="420"/>
      <c r="AJ2" s="420"/>
      <c r="AK2" s="419"/>
      <c r="AL2" s="419"/>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3"/>
      <c r="BS2" s="423"/>
      <c r="BT2" s="423"/>
      <c r="BU2" s="423"/>
      <c r="BV2" s="423"/>
      <c r="BW2" s="423"/>
      <c r="BX2" s="423"/>
      <c r="BY2" s="423"/>
      <c r="BZ2" s="423"/>
      <c r="CA2" s="423"/>
      <c r="CB2" s="423"/>
      <c r="CC2" s="423"/>
      <c r="CD2" s="423"/>
      <c r="CE2" s="423"/>
      <c r="CF2" s="420"/>
      <c r="CG2" s="420"/>
      <c r="CH2" s="420"/>
      <c r="CI2" s="420"/>
      <c r="CJ2" s="423"/>
      <c r="CK2" s="423"/>
      <c r="CL2" s="423"/>
      <c r="CM2" s="423"/>
      <c r="CN2" s="423"/>
      <c r="CO2" s="423"/>
      <c r="CP2" s="423"/>
      <c r="CQ2" s="423"/>
      <c r="CR2" s="423"/>
      <c r="CS2" s="423"/>
      <c r="CT2" s="423"/>
      <c r="CU2" s="423"/>
      <c r="CV2" s="423"/>
      <c r="CW2" s="423"/>
      <c r="CX2" s="423"/>
      <c r="CY2" s="423"/>
      <c r="CZ2" s="423"/>
      <c r="DA2" s="423"/>
      <c r="DB2" s="423"/>
      <c r="DC2" s="423"/>
      <c r="DD2" s="420"/>
      <c r="DE2" s="420"/>
    </row>
    <row r="3" spans="2:109" s="156" customFormat="1" ht="18.75" customHeight="1" thickBot="1">
      <c r="B3" s="945"/>
      <c r="C3" s="945"/>
      <c r="D3" s="945"/>
      <c r="E3" s="945"/>
      <c r="F3" s="945"/>
      <c r="Z3" s="157"/>
      <c r="AC3" s="158"/>
      <c r="AD3" s="158"/>
      <c r="AE3" s="158"/>
      <c r="AF3" s="158"/>
      <c r="AG3" s="158"/>
      <c r="AH3" s="420"/>
      <c r="AI3" s="420"/>
      <c r="AJ3" s="420"/>
      <c r="AK3" s="419"/>
      <c r="AL3" s="419"/>
      <c r="AM3" s="420"/>
      <c r="AN3" s="420"/>
      <c r="AO3" s="420"/>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420"/>
      <c r="BQ3" s="420"/>
      <c r="BR3" s="423"/>
      <c r="BS3" s="423"/>
      <c r="BT3" s="423"/>
      <c r="BU3" s="423"/>
      <c r="BV3" s="423"/>
      <c r="BW3" s="423"/>
      <c r="BX3" s="423"/>
      <c r="BY3" s="423"/>
      <c r="BZ3" s="423"/>
      <c r="CA3" s="423"/>
      <c r="CB3" s="423"/>
      <c r="CC3" s="423"/>
      <c r="CD3" s="423"/>
      <c r="CE3" s="423"/>
      <c r="CF3" s="420"/>
      <c r="CG3" s="420"/>
      <c r="CH3" s="420"/>
      <c r="CI3" s="420"/>
      <c r="CJ3" s="423"/>
      <c r="CK3" s="423"/>
      <c r="CL3" s="423"/>
      <c r="CM3" s="423"/>
      <c r="CN3" s="423"/>
      <c r="CO3" s="423"/>
      <c r="CP3" s="423"/>
      <c r="CQ3" s="423"/>
      <c r="CR3" s="423"/>
      <c r="CS3" s="423"/>
      <c r="CT3" s="423"/>
      <c r="CU3" s="423"/>
      <c r="CV3" s="423"/>
      <c r="CW3" s="423"/>
      <c r="CX3" s="423"/>
      <c r="CY3" s="423"/>
      <c r="CZ3" s="423"/>
      <c r="DA3" s="423"/>
      <c r="DB3" s="423"/>
      <c r="DC3" s="423"/>
      <c r="DD3" s="420"/>
      <c r="DE3" s="420"/>
    </row>
    <row r="4" spans="2:109" s="156" customFormat="1" ht="18.75" customHeight="1" thickBot="1">
      <c r="D4" s="940"/>
      <c r="E4" s="742"/>
      <c r="F4" s="941"/>
      <c r="G4" s="160"/>
      <c r="H4" s="552" t="s">
        <v>538</v>
      </c>
      <c r="I4" s="552"/>
      <c r="J4" s="552"/>
      <c r="K4" s="552"/>
      <c r="L4" s="552"/>
      <c r="M4" s="552"/>
      <c r="N4" s="552"/>
      <c r="O4" s="552"/>
      <c r="P4" s="552"/>
      <c r="Q4" s="552"/>
      <c r="R4" s="552"/>
      <c r="S4" s="552"/>
      <c r="T4" s="552"/>
      <c r="U4" s="552"/>
      <c r="V4" s="552"/>
      <c r="W4" s="552"/>
      <c r="X4" s="552"/>
      <c r="Y4" s="552"/>
      <c r="Z4" s="157"/>
      <c r="AC4" s="158"/>
      <c r="AD4" s="158"/>
      <c r="AE4" s="158"/>
      <c r="AF4" s="158"/>
      <c r="AG4" s="158"/>
      <c r="AH4" s="420"/>
      <c r="AI4" s="420"/>
      <c r="AJ4" s="420"/>
      <c r="AK4" s="419"/>
      <c r="AL4" s="419"/>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3"/>
      <c r="BS4" s="423"/>
      <c r="BT4" s="423"/>
      <c r="BU4" s="423"/>
      <c r="BV4" s="423"/>
      <c r="BW4" s="423"/>
      <c r="BX4" s="423"/>
      <c r="BY4" s="423"/>
      <c r="BZ4" s="423"/>
      <c r="CA4" s="423"/>
      <c r="CB4" s="423"/>
      <c r="CC4" s="423"/>
      <c r="CD4" s="423"/>
      <c r="CE4" s="423"/>
      <c r="CF4" s="420"/>
      <c r="CG4" s="420"/>
      <c r="CH4" s="420"/>
      <c r="CI4" s="420"/>
      <c r="CJ4" s="423"/>
      <c r="CK4" s="423"/>
      <c r="CL4" s="423"/>
      <c r="CM4" s="423"/>
      <c r="CN4" s="423"/>
      <c r="CO4" s="423"/>
      <c r="CP4" s="423"/>
      <c r="CQ4" s="423"/>
      <c r="CR4" s="423"/>
      <c r="CS4" s="423"/>
      <c r="CT4" s="423"/>
      <c r="CU4" s="423"/>
      <c r="CV4" s="423"/>
      <c r="CW4" s="423"/>
      <c r="CX4" s="423"/>
      <c r="CY4" s="423"/>
      <c r="CZ4" s="423"/>
      <c r="DA4" s="423"/>
      <c r="DB4" s="423"/>
      <c r="DC4" s="423"/>
      <c r="DD4" s="420"/>
      <c r="DE4" s="420"/>
    </row>
    <row r="5" spans="2:109" s="156" customFormat="1" ht="18.75" customHeight="1" thickBot="1">
      <c r="Z5" s="157"/>
      <c r="AC5" s="158"/>
      <c r="AD5" s="158"/>
      <c r="AE5" s="158"/>
      <c r="AF5" s="158"/>
      <c r="AG5" s="158"/>
      <c r="AH5" s="420"/>
      <c r="AI5" s="420"/>
      <c r="AJ5" s="420"/>
      <c r="AK5" s="419"/>
      <c r="AL5" s="419"/>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3"/>
      <c r="BS5" s="423"/>
      <c r="BT5" s="423"/>
      <c r="BU5" s="423"/>
      <c r="BV5" s="423"/>
      <c r="BW5" s="423"/>
      <c r="BX5" s="423"/>
      <c r="BY5" s="423"/>
      <c r="BZ5" s="423"/>
      <c r="CA5" s="423"/>
      <c r="CB5" s="423"/>
      <c r="CC5" s="423"/>
      <c r="CD5" s="423"/>
      <c r="CE5" s="423"/>
      <c r="CF5" s="420"/>
      <c r="CG5" s="420"/>
      <c r="CH5" s="420"/>
      <c r="CI5" s="420"/>
      <c r="CJ5" s="423"/>
      <c r="CK5" s="423"/>
      <c r="CL5" s="423"/>
      <c r="CM5" s="423"/>
      <c r="CN5" s="423"/>
      <c r="CO5" s="423"/>
      <c r="CP5" s="423"/>
      <c r="CQ5" s="423"/>
      <c r="CR5" s="423"/>
      <c r="CS5" s="423"/>
      <c r="CT5" s="423"/>
      <c r="CU5" s="423"/>
      <c r="CV5" s="423"/>
      <c r="CW5" s="423"/>
      <c r="CX5" s="423"/>
      <c r="CY5" s="423"/>
      <c r="CZ5" s="423"/>
      <c r="DA5" s="423"/>
      <c r="DB5" s="423"/>
      <c r="DC5" s="423"/>
      <c r="DD5" s="420"/>
      <c r="DE5" s="420"/>
    </row>
    <row r="6" spans="2:109" s="156" customFormat="1" ht="18.75" customHeight="1" thickBot="1">
      <c r="D6" s="942" t="s">
        <v>237</v>
      </c>
      <c r="E6" s="943"/>
      <c r="F6" s="944"/>
      <c r="H6" s="552" t="s">
        <v>539</v>
      </c>
      <c r="I6" s="552"/>
      <c r="J6" s="552"/>
      <c r="K6" s="552"/>
      <c r="L6" s="552"/>
      <c r="M6" s="552"/>
      <c r="N6" s="552"/>
      <c r="O6" s="552"/>
      <c r="P6" s="552"/>
      <c r="Q6" s="552"/>
      <c r="R6" s="552"/>
      <c r="S6" s="552"/>
      <c r="T6" s="552"/>
      <c r="U6" s="552"/>
      <c r="V6" s="552"/>
      <c r="W6" s="552"/>
      <c r="X6" s="552"/>
      <c r="Y6" s="552"/>
      <c r="Z6" s="157"/>
      <c r="AC6" s="158"/>
      <c r="AD6" s="158"/>
      <c r="AE6" s="158"/>
      <c r="AF6" s="158"/>
      <c r="AG6" s="158"/>
      <c r="AH6" s="420"/>
      <c r="AI6" s="420"/>
      <c r="AJ6" s="420"/>
      <c r="AK6" s="419"/>
      <c r="AL6" s="419"/>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3"/>
      <c r="BS6" s="423"/>
      <c r="BT6" s="423"/>
      <c r="BU6" s="423"/>
      <c r="BV6" s="423"/>
      <c r="BW6" s="423"/>
      <c r="BX6" s="423"/>
      <c r="BY6" s="423"/>
      <c r="BZ6" s="423"/>
      <c r="CA6" s="423"/>
      <c r="CB6" s="423"/>
      <c r="CC6" s="423"/>
      <c r="CD6" s="423"/>
      <c r="CE6" s="423"/>
      <c r="CF6" s="420"/>
      <c r="CG6" s="420"/>
      <c r="CH6" s="420"/>
      <c r="CI6" s="420"/>
      <c r="CJ6" s="423"/>
      <c r="CK6" s="423"/>
      <c r="CL6" s="423"/>
      <c r="CM6" s="423"/>
      <c r="CN6" s="423"/>
      <c r="CO6" s="423"/>
      <c r="CP6" s="423"/>
      <c r="CQ6" s="423"/>
      <c r="CR6" s="423"/>
      <c r="CS6" s="423"/>
      <c r="CT6" s="423"/>
      <c r="CU6" s="423"/>
      <c r="CV6" s="423"/>
      <c r="CW6" s="423"/>
      <c r="CX6" s="423"/>
      <c r="CY6" s="423"/>
      <c r="CZ6" s="423"/>
      <c r="DA6" s="423"/>
      <c r="DB6" s="423"/>
      <c r="DC6" s="423"/>
      <c r="DD6" s="420"/>
      <c r="DE6" s="420"/>
    </row>
    <row r="7" spans="2:109" s="156" customFormat="1" ht="18.75" customHeight="1" thickBot="1">
      <c r="Z7" s="157"/>
      <c r="AC7" s="158"/>
      <c r="AD7" s="158"/>
      <c r="AE7" s="158"/>
      <c r="AF7" s="158"/>
      <c r="AG7" s="158"/>
      <c r="AH7" s="420"/>
      <c r="AI7" s="420"/>
      <c r="AJ7" s="420"/>
      <c r="AK7" s="419"/>
      <c r="AL7" s="419"/>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3"/>
      <c r="BS7" s="423"/>
      <c r="BT7" s="423"/>
      <c r="BU7" s="423"/>
      <c r="BV7" s="423"/>
      <c r="BW7" s="423"/>
      <c r="BX7" s="423"/>
      <c r="BY7" s="423"/>
      <c r="BZ7" s="423"/>
      <c r="CA7" s="423"/>
      <c r="CB7" s="423"/>
      <c r="CC7" s="423"/>
      <c r="CD7" s="423"/>
      <c r="CE7" s="423"/>
      <c r="CF7" s="420"/>
      <c r="CG7" s="420"/>
      <c r="CH7" s="420"/>
      <c r="CI7" s="420"/>
      <c r="CJ7" s="423"/>
      <c r="CK7" s="423"/>
      <c r="CL7" s="423"/>
      <c r="CM7" s="423"/>
      <c r="CN7" s="423"/>
      <c r="CO7" s="423"/>
      <c r="CP7" s="423"/>
      <c r="CQ7" s="423"/>
      <c r="CR7" s="423"/>
      <c r="CS7" s="423"/>
      <c r="CT7" s="423"/>
      <c r="CU7" s="423"/>
      <c r="CV7" s="423"/>
      <c r="CW7" s="423"/>
      <c r="CX7" s="423"/>
      <c r="CY7" s="423"/>
      <c r="CZ7" s="423"/>
      <c r="DA7" s="423"/>
      <c r="DB7" s="423"/>
      <c r="DC7" s="423"/>
      <c r="DD7" s="420"/>
      <c r="DE7" s="420"/>
    </row>
    <row r="8" spans="2:109" s="156" customFormat="1" ht="18.75" customHeight="1" thickBot="1">
      <c r="D8" s="756" t="s">
        <v>462</v>
      </c>
      <c r="E8" s="757"/>
      <c r="F8" s="758"/>
      <c r="H8" s="156" t="s">
        <v>540</v>
      </c>
      <c r="Z8" s="157"/>
      <c r="AC8" s="158"/>
      <c r="AD8" s="158"/>
      <c r="AE8" s="158"/>
      <c r="AF8" s="158"/>
      <c r="AG8" s="158"/>
      <c r="AH8" s="420"/>
      <c r="AI8" s="420"/>
      <c r="AJ8" s="420"/>
      <c r="AK8" s="419"/>
      <c r="AL8" s="419"/>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3"/>
      <c r="BS8" s="423"/>
      <c r="BT8" s="423"/>
      <c r="BU8" s="423"/>
      <c r="BV8" s="423"/>
      <c r="BW8" s="423"/>
      <c r="BX8" s="423"/>
      <c r="BY8" s="423"/>
      <c r="BZ8" s="423"/>
      <c r="CA8" s="423"/>
      <c r="CB8" s="423"/>
      <c r="CC8" s="423"/>
      <c r="CD8" s="423"/>
      <c r="CE8" s="423"/>
      <c r="CF8" s="420"/>
      <c r="CG8" s="420"/>
      <c r="CH8" s="420"/>
      <c r="CI8" s="420"/>
      <c r="CJ8" s="423"/>
      <c r="CK8" s="423"/>
      <c r="CL8" s="423"/>
      <c r="CM8" s="423"/>
      <c r="CN8" s="423"/>
      <c r="CO8" s="423"/>
      <c r="CP8" s="423"/>
      <c r="CQ8" s="423"/>
      <c r="CR8" s="423"/>
      <c r="CS8" s="423"/>
      <c r="CT8" s="423"/>
      <c r="CU8" s="423"/>
      <c r="CV8" s="423"/>
      <c r="CW8" s="423"/>
      <c r="CX8" s="423"/>
      <c r="CY8" s="423"/>
      <c r="CZ8" s="423"/>
      <c r="DA8" s="423"/>
      <c r="DB8" s="423"/>
      <c r="DC8" s="423"/>
      <c r="DD8" s="420"/>
      <c r="DE8" s="420"/>
    </row>
    <row r="9" spans="2:109" s="156" customFormat="1" ht="18.75" customHeight="1">
      <c r="Z9" s="157"/>
      <c r="AC9" s="158"/>
      <c r="AD9" s="158"/>
      <c r="AE9" s="158"/>
      <c r="AF9" s="158"/>
      <c r="AG9" s="158"/>
      <c r="AH9" s="420"/>
      <c r="AI9" s="420"/>
      <c r="AJ9" s="420"/>
      <c r="AK9" s="419"/>
      <c r="AL9" s="419"/>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3"/>
      <c r="BS9" s="423"/>
      <c r="BT9" s="423"/>
      <c r="BU9" s="423"/>
      <c r="BV9" s="423"/>
      <c r="BW9" s="423"/>
      <c r="BX9" s="423"/>
      <c r="BY9" s="423"/>
      <c r="BZ9" s="423"/>
      <c r="CA9" s="423"/>
      <c r="CB9" s="423"/>
      <c r="CC9" s="423"/>
      <c r="CD9" s="423"/>
      <c r="CE9" s="423"/>
      <c r="CF9" s="420"/>
      <c r="CG9" s="420"/>
      <c r="CH9" s="420"/>
      <c r="CI9" s="420"/>
      <c r="CJ9" s="423"/>
      <c r="CK9" s="423"/>
      <c r="CL9" s="423"/>
      <c r="CM9" s="423"/>
      <c r="CN9" s="423"/>
      <c r="CO9" s="423"/>
      <c r="CP9" s="423"/>
      <c r="CQ9" s="423"/>
      <c r="CR9" s="423"/>
      <c r="CS9" s="423"/>
      <c r="CT9" s="423"/>
      <c r="CU9" s="423"/>
      <c r="CV9" s="423"/>
      <c r="CW9" s="423"/>
      <c r="CX9" s="423"/>
      <c r="CY9" s="423"/>
      <c r="CZ9" s="423"/>
      <c r="DA9" s="423"/>
      <c r="DB9" s="423"/>
      <c r="DC9" s="423"/>
      <c r="DD9" s="420"/>
      <c r="DE9" s="420"/>
    </row>
    <row r="10" spans="2:109" s="156" customFormat="1" ht="18.75" customHeight="1">
      <c r="D10" s="156" t="s">
        <v>868</v>
      </c>
      <c r="Z10" s="157"/>
      <c r="AC10" s="158"/>
      <c r="AD10" s="158"/>
      <c r="AE10" s="158"/>
      <c r="AF10" s="158"/>
      <c r="AG10" s="158"/>
      <c r="AH10" s="420"/>
      <c r="AI10" s="420"/>
      <c r="AJ10" s="420"/>
      <c r="AK10" s="419"/>
      <c r="AL10" s="419"/>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3"/>
      <c r="BS10" s="423"/>
      <c r="BT10" s="423"/>
      <c r="BU10" s="423"/>
      <c r="BV10" s="423"/>
      <c r="BW10" s="423"/>
      <c r="BX10" s="423"/>
      <c r="BY10" s="423"/>
      <c r="BZ10" s="423"/>
      <c r="CA10" s="423"/>
      <c r="CB10" s="423"/>
      <c r="CC10" s="423"/>
      <c r="CD10" s="423"/>
      <c r="CE10" s="423"/>
      <c r="CF10" s="420"/>
      <c r="CG10" s="420"/>
      <c r="CH10" s="420"/>
      <c r="CI10" s="420"/>
      <c r="CJ10" s="423"/>
      <c r="CK10" s="423"/>
      <c r="CL10" s="423"/>
      <c r="CM10" s="423"/>
      <c r="CN10" s="423"/>
      <c r="CO10" s="423"/>
      <c r="CP10" s="423"/>
      <c r="CQ10" s="423"/>
      <c r="CR10" s="423"/>
      <c r="CS10" s="423"/>
      <c r="CT10" s="423"/>
      <c r="CU10" s="423"/>
      <c r="CV10" s="423"/>
      <c r="CW10" s="423"/>
      <c r="CX10" s="423"/>
      <c r="CY10" s="423"/>
      <c r="CZ10" s="423"/>
      <c r="DA10" s="423"/>
      <c r="DB10" s="423"/>
      <c r="DC10" s="423"/>
      <c r="DD10" s="420"/>
      <c r="DE10" s="420"/>
    </row>
    <row r="11" spans="2:109" s="156" customFormat="1" ht="18.75" customHeight="1">
      <c r="C11" s="2444" t="s">
        <v>878</v>
      </c>
      <c r="D11" s="2442"/>
      <c r="E11" s="2442"/>
      <c r="F11" s="2442"/>
      <c r="G11" s="2442"/>
      <c r="H11" s="2442"/>
      <c r="I11" s="2442"/>
      <c r="J11" s="2442"/>
      <c r="K11" s="2442"/>
      <c r="L11" s="2442"/>
      <c r="M11" s="2442"/>
      <c r="N11" s="2442"/>
      <c r="O11" s="2442"/>
      <c r="P11" s="2442"/>
      <c r="Q11" s="2442"/>
      <c r="R11" s="2442"/>
      <c r="S11" s="2442"/>
      <c r="T11" s="2442"/>
      <c r="U11" s="2442"/>
      <c r="V11" s="2442"/>
      <c r="W11" s="2442"/>
      <c r="X11" s="2442"/>
      <c r="Y11" s="2442"/>
      <c r="Z11" s="445"/>
      <c r="AA11" s="2442"/>
      <c r="AB11" s="2442"/>
      <c r="AC11" s="2443"/>
      <c r="AD11" s="2443"/>
      <c r="AE11" s="2443"/>
      <c r="AF11" s="2443"/>
      <c r="AG11" s="158"/>
      <c r="AH11" s="420"/>
      <c r="AI11" s="420"/>
      <c r="AJ11" s="420"/>
      <c r="AK11" s="419"/>
      <c r="AL11" s="419"/>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3"/>
      <c r="BS11" s="423"/>
      <c r="BT11" s="423"/>
      <c r="BU11" s="423"/>
      <c r="BV11" s="423"/>
      <c r="BW11" s="423"/>
      <c r="BX11" s="423"/>
      <c r="BY11" s="423"/>
      <c r="BZ11" s="423"/>
      <c r="CA11" s="423"/>
      <c r="CB11" s="423"/>
      <c r="CC11" s="423"/>
      <c r="CD11" s="423"/>
      <c r="CE11" s="423"/>
      <c r="CF11" s="420"/>
      <c r="CG11" s="420"/>
      <c r="CH11" s="420"/>
      <c r="CI11" s="420"/>
      <c r="CJ11" s="423"/>
      <c r="CK11" s="423"/>
      <c r="CL11" s="423"/>
      <c r="CM11" s="423"/>
      <c r="CN11" s="423"/>
      <c r="CO11" s="423"/>
      <c r="CP11" s="423"/>
      <c r="CQ11" s="423"/>
      <c r="CR11" s="423"/>
      <c r="CS11" s="423"/>
      <c r="CT11" s="423"/>
      <c r="CU11" s="423"/>
      <c r="CV11" s="423"/>
      <c r="CW11" s="423"/>
      <c r="CX11" s="423"/>
      <c r="CY11" s="423"/>
      <c r="CZ11" s="423"/>
      <c r="DA11" s="423"/>
      <c r="DB11" s="423"/>
      <c r="DC11" s="423"/>
      <c r="DD11" s="420"/>
      <c r="DE11" s="420"/>
    </row>
    <row r="12" spans="2:109" s="156" customFormat="1" ht="18.75" customHeight="1">
      <c r="Z12" s="157"/>
      <c r="AC12" s="158"/>
      <c r="AD12" s="158"/>
      <c r="AE12" s="158"/>
      <c r="AF12" s="158"/>
      <c r="AG12" s="158"/>
      <c r="AH12" s="420"/>
      <c r="AI12" s="420"/>
      <c r="AJ12" s="420"/>
      <c r="AK12" s="419"/>
      <c r="AL12" s="419"/>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3"/>
      <c r="BS12" s="423"/>
      <c r="BT12" s="423"/>
      <c r="BU12" s="423"/>
      <c r="BV12" s="423"/>
      <c r="BW12" s="423"/>
      <c r="BX12" s="423"/>
      <c r="BY12" s="423"/>
      <c r="BZ12" s="423"/>
      <c r="CA12" s="423"/>
      <c r="CB12" s="423"/>
      <c r="CC12" s="423"/>
      <c r="CD12" s="423"/>
      <c r="CE12" s="423"/>
      <c r="CF12" s="420"/>
      <c r="CG12" s="420"/>
      <c r="CH12" s="420"/>
      <c r="CI12" s="420"/>
      <c r="CJ12" s="423"/>
      <c r="CK12" s="423"/>
      <c r="CL12" s="423"/>
      <c r="CM12" s="423"/>
      <c r="CN12" s="423"/>
      <c r="CO12" s="423"/>
      <c r="CP12" s="423"/>
      <c r="CQ12" s="423"/>
      <c r="CR12" s="423"/>
      <c r="CS12" s="423"/>
      <c r="CT12" s="423"/>
      <c r="CU12" s="423"/>
      <c r="CV12" s="423"/>
      <c r="CW12" s="423"/>
      <c r="CX12" s="423"/>
      <c r="CY12" s="423"/>
      <c r="CZ12" s="423"/>
      <c r="DA12" s="423"/>
      <c r="DB12" s="423"/>
      <c r="DC12" s="423"/>
      <c r="DD12" s="420"/>
      <c r="DE12" s="420"/>
    </row>
    <row r="13" spans="2:109" s="156" customFormat="1" ht="18.75" customHeight="1">
      <c r="Z13" s="157"/>
      <c r="AC13" s="158"/>
      <c r="AD13" s="158"/>
      <c r="AE13" s="158"/>
      <c r="AF13" s="158"/>
      <c r="AG13" s="158"/>
      <c r="AH13" s="420"/>
      <c r="AI13" s="420"/>
      <c r="AJ13" s="420"/>
      <c r="AK13" s="419"/>
      <c r="AL13" s="419"/>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3"/>
      <c r="BS13" s="423"/>
      <c r="BT13" s="423"/>
      <c r="BU13" s="423"/>
      <c r="BV13" s="423"/>
      <c r="BW13" s="423"/>
      <c r="BX13" s="423"/>
      <c r="BY13" s="423"/>
      <c r="BZ13" s="423"/>
      <c r="CA13" s="423"/>
      <c r="CB13" s="423"/>
      <c r="CC13" s="423"/>
      <c r="CD13" s="423"/>
      <c r="CE13" s="423"/>
      <c r="CF13" s="420"/>
      <c r="CG13" s="420"/>
      <c r="CH13" s="420"/>
      <c r="CI13" s="420"/>
      <c r="CJ13" s="423"/>
      <c r="CK13" s="423"/>
      <c r="CL13" s="423"/>
      <c r="CM13" s="423"/>
      <c r="CN13" s="423"/>
      <c r="CO13" s="423"/>
      <c r="CP13" s="423"/>
      <c r="CQ13" s="423"/>
      <c r="CR13" s="423"/>
      <c r="CS13" s="423"/>
      <c r="CT13" s="423"/>
      <c r="CU13" s="423"/>
      <c r="CV13" s="423"/>
      <c r="CW13" s="423"/>
      <c r="CX13" s="423"/>
      <c r="CY13" s="423"/>
      <c r="CZ13" s="423"/>
      <c r="DA13" s="423"/>
      <c r="DB13" s="423"/>
      <c r="DC13" s="423"/>
      <c r="DD13" s="420"/>
      <c r="DE13" s="420"/>
    </row>
    <row r="14" spans="2:109" s="156" customFormat="1" ht="18.75" customHeight="1">
      <c r="F14" s="545" t="s">
        <v>194</v>
      </c>
      <c r="G14" s="551"/>
      <c r="H14" s="551"/>
      <c r="I14" s="551"/>
      <c r="J14" s="551"/>
      <c r="K14" s="892"/>
      <c r="L14" s="893"/>
      <c r="M14" s="893"/>
      <c r="N14" s="893"/>
      <c r="O14" s="893"/>
      <c r="P14" s="893"/>
      <c r="Q14" s="893"/>
      <c r="R14" s="893"/>
      <c r="S14" s="893"/>
      <c r="T14" s="893"/>
      <c r="U14" s="893"/>
      <c r="V14" s="893"/>
      <c r="W14" s="894"/>
      <c r="Z14" s="157"/>
      <c r="AC14" s="158"/>
      <c r="AD14" s="158"/>
      <c r="AE14" s="158"/>
      <c r="AF14" s="158"/>
      <c r="AG14" s="158"/>
      <c r="AH14" s="420"/>
      <c r="AI14" s="420"/>
      <c r="AJ14" s="420"/>
      <c r="AK14" s="419"/>
      <c r="AL14" s="419"/>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3"/>
      <c r="BS14" s="423"/>
      <c r="BT14" s="423"/>
      <c r="BU14" s="423"/>
      <c r="BV14" s="423"/>
      <c r="BW14" s="423"/>
      <c r="BX14" s="423"/>
      <c r="BY14" s="423"/>
      <c r="BZ14" s="423"/>
      <c r="CA14" s="423"/>
      <c r="CB14" s="423"/>
      <c r="CC14" s="423"/>
      <c r="CD14" s="423"/>
      <c r="CE14" s="423"/>
      <c r="CF14" s="420"/>
      <c r="CG14" s="420"/>
      <c r="CH14" s="420"/>
      <c r="CI14" s="420"/>
      <c r="CJ14" s="423"/>
      <c r="CK14" s="423"/>
      <c r="CL14" s="423"/>
      <c r="CM14" s="423"/>
      <c r="CN14" s="423"/>
      <c r="CO14" s="423"/>
      <c r="CP14" s="423"/>
      <c r="CQ14" s="423"/>
      <c r="CR14" s="423"/>
      <c r="CS14" s="423"/>
      <c r="CT14" s="423"/>
      <c r="CU14" s="423"/>
      <c r="CV14" s="423"/>
      <c r="CW14" s="423"/>
      <c r="CX14" s="423"/>
      <c r="CY14" s="423"/>
      <c r="CZ14" s="423"/>
      <c r="DA14" s="423"/>
      <c r="DB14" s="423"/>
      <c r="DC14" s="423"/>
      <c r="DD14" s="420"/>
      <c r="DE14" s="420"/>
    </row>
    <row r="15" spans="2:109" s="156" customFormat="1" ht="18.75" customHeight="1">
      <c r="F15" s="545" t="s">
        <v>195</v>
      </c>
      <c r="G15" s="551"/>
      <c r="H15" s="551"/>
      <c r="I15" s="551"/>
      <c r="J15" s="551"/>
      <c r="K15" s="892"/>
      <c r="L15" s="893"/>
      <c r="M15" s="893"/>
      <c r="N15" s="893"/>
      <c r="O15" s="893"/>
      <c r="P15" s="893"/>
      <c r="Q15" s="893"/>
      <c r="R15" s="893"/>
      <c r="S15" s="893"/>
      <c r="T15" s="893"/>
      <c r="U15" s="893"/>
      <c r="V15" s="893"/>
      <c r="W15" s="894"/>
      <c r="Z15" s="157"/>
      <c r="AC15" s="158"/>
      <c r="AD15" s="158"/>
      <c r="AE15" s="158"/>
      <c r="AF15" s="158"/>
      <c r="AG15" s="158"/>
      <c r="AH15" s="420"/>
      <c r="AI15" s="420"/>
      <c r="AJ15" s="420"/>
      <c r="AK15" s="419"/>
      <c r="AL15" s="419"/>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3"/>
      <c r="BS15" s="423"/>
      <c r="BT15" s="423"/>
      <c r="BU15" s="423"/>
      <c r="BV15" s="423"/>
      <c r="BW15" s="423"/>
      <c r="BX15" s="423"/>
      <c r="BY15" s="423"/>
      <c r="BZ15" s="423"/>
      <c r="CA15" s="423"/>
      <c r="CB15" s="423"/>
      <c r="CC15" s="423"/>
      <c r="CD15" s="423"/>
      <c r="CE15" s="423"/>
      <c r="CF15" s="420"/>
      <c r="CG15" s="420"/>
      <c r="CH15" s="420"/>
      <c r="CI15" s="420"/>
      <c r="CJ15" s="423"/>
      <c r="CK15" s="423"/>
      <c r="CL15" s="423"/>
      <c r="CM15" s="423"/>
      <c r="CN15" s="423"/>
      <c r="CO15" s="423"/>
      <c r="CP15" s="423"/>
      <c r="CQ15" s="423"/>
      <c r="CR15" s="423"/>
      <c r="CS15" s="423"/>
      <c r="CT15" s="423"/>
      <c r="CU15" s="423"/>
      <c r="CV15" s="423"/>
      <c r="CW15" s="423"/>
      <c r="CX15" s="423"/>
      <c r="CY15" s="423"/>
      <c r="CZ15" s="423"/>
      <c r="DA15" s="423"/>
      <c r="DB15" s="423"/>
      <c r="DC15" s="423"/>
      <c r="DD15" s="420"/>
      <c r="DE15" s="420"/>
    </row>
    <row r="16" spans="2:109" s="156" customFormat="1" ht="18.75" customHeight="1">
      <c r="F16" s="545" t="s">
        <v>196</v>
      </c>
      <c r="G16" s="551"/>
      <c r="H16" s="551"/>
      <c r="I16" s="551"/>
      <c r="J16" s="551"/>
      <c r="K16" s="892"/>
      <c r="L16" s="893"/>
      <c r="M16" s="893"/>
      <c r="N16" s="893"/>
      <c r="O16" s="893"/>
      <c r="P16" s="893"/>
      <c r="Q16" s="893"/>
      <c r="R16" s="893"/>
      <c r="S16" s="893"/>
      <c r="T16" s="893"/>
      <c r="U16" s="893"/>
      <c r="V16" s="893"/>
      <c r="W16" s="894"/>
      <c r="Z16" s="157"/>
      <c r="AC16" s="158"/>
      <c r="AD16" s="158"/>
      <c r="AE16" s="158"/>
      <c r="AF16" s="158"/>
      <c r="AG16" s="158"/>
      <c r="AH16" s="420"/>
      <c r="AI16" s="420"/>
      <c r="AJ16" s="420"/>
      <c r="AK16" s="419"/>
      <c r="AL16" s="419"/>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3"/>
      <c r="BS16" s="423"/>
      <c r="BT16" s="423"/>
      <c r="BU16" s="423"/>
      <c r="BV16" s="423"/>
      <c r="BW16" s="423"/>
      <c r="BX16" s="423"/>
      <c r="BY16" s="423"/>
      <c r="BZ16" s="423"/>
      <c r="CA16" s="423"/>
      <c r="CB16" s="423"/>
      <c r="CC16" s="423"/>
      <c r="CD16" s="423"/>
      <c r="CE16" s="423"/>
      <c r="CF16" s="420"/>
      <c r="CG16" s="420"/>
      <c r="CH16" s="420"/>
      <c r="CI16" s="420"/>
      <c r="CJ16" s="423"/>
      <c r="CK16" s="423"/>
      <c r="CL16" s="423"/>
      <c r="CM16" s="423"/>
      <c r="CN16" s="423"/>
      <c r="CO16" s="423"/>
      <c r="CP16" s="423"/>
      <c r="CQ16" s="423"/>
      <c r="CR16" s="423"/>
      <c r="CS16" s="423"/>
      <c r="CT16" s="423"/>
      <c r="CU16" s="423"/>
      <c r="CV16" s="423"/>
      <c r="CW16" s="423"/>
      <c r="CX16" s="423"/>
      <c r="CY16" s="423"/>
      <c r="CZ16" s="423"/>
      <c r="DA16" s="423"/>
      <c r="DB16" s="423"/>
      <c r="DC16" s="423"/>
      <c r="DD16" s="420"/>
      <c r="DE16" s="420"/>
    </row>
    <row r="17" spans="3:109" s="156" customFormat="1" ht="18.75" customHeight="1">
      <c r="F17" s="161"/>
      <c r="G17" s="161"/>
      <c r="H17" s="161"/>
      <c r="I17" s="161"/>
      <c r="J17" s="161"/>
      <c r="K17" s="161"/>
      <c r="L17" s="161"/>
      <c r="M17" s="161"/>
      <c r="N17" s="161"/>
      <c r="O17" s="161"/>
      <c r="P17" s="161"/>
      <c r="Q17" s="161"/>
      <c r="R17" s="161"/>
      <c r="S17" s="161"/>
      <c r="T17" s="161"/>
      <c r="U17" s="161"/>
      <c r="V17" s="161"/>
      <c r="X17" s="161"/>
      <c r="Y17" s="161"/>
      <c r="Z17" s="161"/>
      <c r="AA17" s="161"/>
      <c r="AB17" s="161"/>
      <c r="AC17" s="162"/>
      <c r="AD17" s="162"/>
      <c r="AE17" s="162"/>
      <c r="AF17" s="162"/>
      <c r="AG17" s="162"/>
      <c r="AH17" s="433"/>
      <c r="AI17" s="433"/>
      <c r="AJ17" s="433"/>
      <c r="AK17" s="419"/>
      <c r="AL17" s="419"/>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3"/>
      <c r="BS17" s="423"/>
      <c r="BT17" s="423"/>
      <c r="BU17" s="423"/>
      <c r="BV17" s="423"/>
      <c r="BW17" s="423"/>
      <c r="BX17" s="423"/>
      <c r="BY17" s="423"/>
      <c r="BZ17" s="423"/>
      <c r="CA17" s="423"/>
      <c r="CB17" s="423"/>
      <c r="CC17" s="423"/>
      <c r="CD17" s="423"/>
      <c r="CE17" s="423"/>
      <c r="CF17" s="420"/>
      <c r="CG17" s="420"/>
      <c r="CH17" s="420"/>
      <c r="CI17" s="420"/>
      <c r="CJ17" s="423"/>
      <c r="CK17" s="423"/>
      <c r="CL17" s="423"/>
      <c r="CM17" s="423"/>
      <c r="CN17" s="423"/>
      <c r="CO17" s="423"/>
      <c r="CP17" s="423"/>
      <c r="CQ17" s="423"/>
      <c r="CR17" s="423"/>
      <c r="CS17" s="423"/>
      <c r="CT17" s="423"/>
      <c r="CU17" s="423"/>
      <c r="CV17" s="423"/>
      <c r="CW17" s="423"/>
      <c r="CX17" s="423"/>
      <c r="CY17" s="423"/>
      <c r="CZ17" s="423"/>
      <c r="DA17" s="423"/>
      <c r="DB17" s="423"/>
      <c r="DC17" s="423"/>
      <c r="DD17" s="420"/>
      <c r="DE17" s="420"/>
    </row>
    <row r="18" spans="3:109" s="156" customFormat="1" ht="18.75" customHeight="1">
      <c r="G18" s="160"/>
      <c r="H18" s="160"/>
      <c r="I18" s="160"/>
      <c r="J18" s="160"/>
      <c r="K18" s="160"/>
      <c r="L18" s="904"/>
      <c r="M18" s="905"/>
      <c r="N18" s="906"/>
      <c r="O18" s="160"/>
      <c r="P18" s="907"/>
      <c r="Q18" s="908"/>
      <c r="R18" s="909"/>
      <c r="S18" s="160"/>
      <c r="T18" s="907"/>
      <c r="U18" s="908"/>
      <c r="V18" s="909"/>
      <c r="X18" s="161"/>
      <c r="Y18" s="161"/>
      <c r="Z18" s="161"/>
      <c r="AA18" s="161"/>
      <c r="AB18" s="161"/>
      <c r="AC18" s="162"/>
      <c r="AD18" s="162"/>
      <c r="AE18" s="162"/>
      <c r="AF18" s="162"/>
      <c r="AG18" s="162"/>
      <c r="AH18" s="433"/>
      <c r="AI18" s="433"/>
      <c r="AJ18" s="433"/>
      <c r="AK18" s="419"/>
      <c r="AL18" s="419"/>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3"/>
      <c r="BS18" s="423"/>
      <c r="BT18" s="423"/>
      <c r="BU18" s="423"/>
      <c r="BV18" s="423"/>
      <c r="BW18" s="423"/>
      <c r="BX18" s="423"/>
      <c r="BY18" s="423"/>
      <c r="BZ18" s="423"/>
      <c r="CA18" s="423"/>
      <c r="CB18" s="423"/>
      <c r="CC18" s="423"/>
      <c r="CD18" s="423"/>
      <c r="CE18" s="423"/>
      <c r="CF18" s="420"/>
      <c r="CG18" s="420"/>
      <c r="CH18" s="420"/>
      <c r="CI18" s="420"/>
      <c r="CJ18" s="423"/>
      <c r="CK18" s="423"/>
      <c r="CL18" s="423"/>
      <c r="CM18" s="423"/>
      <c r="CN18" s="423"/>
      <c r="CO18" s="423"/>
      <c r="CP18" s="423"/>
      <c r="CQ18" s="423"/>
      <c r="CR18" s="423"/>
      <c r="CS18" s="423"/>
      <c r="CT18" s="423"/>
      <c r="CU18" s="423"/>
      <c r="CV18" s="423"/>
      <c r="CW18" s="423"/>
      <c r="CX18" s="423"/>
      <c r="CY18" s="423"/>
      <c r="CZ18" s="423"/>
      <c r="DA18" s="423"/>
      <c r="DB18" s="423"/>
      <c r="DC18" s="423"/>
      <c r="DD18" s="420"/>
      <c r="DE18" s="420"/>
    </row>
    <row r="19" spans="3:109" s="156" customFormat="1" ht="18.75" customHeight="1">
      <c r="F19" s="545" t="s">
        <v>200</v>
      </c>
      <c r="G19" s="551"/>
      <c r="H19" s="551"/>
      <c r="I19" s="551"/>
      <c r="J19" s="551"/>
      <c r="K19" s="551"/>
      <c r="L19" s="904"/>
      <c r="M19" s="905"/>
      <c r="N19" s="906"/>
      <c r="O19" s="163" t="s">
        <v>197</v>
      </c>
      <c r="P19" s="907"/>
      <c r="Q19" s="908"/>
      <c r="R19" s="909"/>
      <c r="S19" s="163" t="s">
        <v>198</v>
      </c>
      <c r="T19" s="907"/>
      <c r="U19" s="908"/>
      <c r="V19" s="909"/>
      <c r="W19" s="164" t="s">
        <v>199</v>
      </c>
      <c r="X19" s="161"/>
      <c r="Y19" s="161"/>
      <c r="Z19" s="161"/>
      <c r="AA19" s="161"/>
      <c r="AB19" s="161"/>
      <c r="AC19" s="162"/>
      <c r="AD19" s="162"/>
      <c r="AE19" s="162"/>
      <c r="AF19" s="162"/>
      <c r="AG19" s="162"/>
      <c r="AH19" s="433"/>
      <c r="AI19" s="433"/>
      <c r="AJ19" s="433"/>
      <c r="AK19" s="419"/>
      <c r="AL19" s="419"/>
      <c r="AM19" s="420"/>
      <c r="AN19" s="420"/>
      <c r="AO19" s="420"/>
      <c r="AP19" s="420"/>
      <c r="AQ19" s="420"/>
      <c r="AR19" s="420"/>
      <c r="AS19" s="420"/>
      <c r="AT19" s="420"/>
      <c r="AU19" s="420"/>
      <c r="AV19" s="420"/>
      <c r="AW19" s="420"/>
      <c r="AX19" s="420"/>
      <c r="AY19" s="420"/>
      <c r="AZ19" s="420"/>
      <c r="BA19" s="420"/>
      <c r="BB19" s="420"/>
      <c r="BC19" s="420"/>
      <c r="BD19" s="420"/>
      <c r="BE19" s="420"/>
      <c r="BF19" s="420"/>
      <c r="BG19" s="420"/>
      <c r="BH19" s="420"/>
      <c r="BI19" s="420"/>
      <c r="BJ19" s="420"/>
      <c r="BK19" s="420"/>
      <c r="BL19" s="420"/>
      <c r="BM19" s="420"/>
      <c r="BN19" s="420"/>
      <c r="BO19" s="420"/>
      <c r="BP19" s="420"/>
      <c r="BQ19" s="420"/>
      <c r="BR19" s="423"/>
      <c r="BS19" s="423"/>
      <c r="BT19" s="423"/>
      <c r="BU19" s="423"/>
      <c r="BV19" s="423"/>
      <c r="BW19" s="423"/>
      <c r="BX19" s="423"/>
      <c r="BY19" s="423"/>
      <c r="BZ19" s="423"/>
      <c r="CA19" s="423"/>
      <c r="CB19" s="423"/>
      <c r="CC19" s="423"/>
      <c r="CD19" s="423"/>
      <c r="CE19" s="423"/>
      <c r="CF19" s="420"/>
      <c r="CG19" s="420"/>
      <c r="CH19" s="420"/>
      <c r="CI19" s="420"/>
      <c r="CJ19" s="423"/>
      <c r="CK19" s="423"/>
      <c r="CL19" s="423"/>
      <c r="CM19" s="423"/>
      <c r="CN19" s="423"/>
      <c r="CO19" s="423"/>
      <c r="CP19" s="423"/>
      <c r="CQ19" s="423"/>
      <c r="CR19" s="423"/>
      <c r="CS19" s="423"/>
      <c r="CT19" s="423"/>
      <c r="CU19" s="423"/>
      <c r="CV19" s="423"/>
      <c r="CW19" s="423"/>
      <c r="CX19" s="423"/>
      <c r="CY19" s="423"/>
      <c r="CZ19" s="423"/>
      <c r="DA19" s="423"/>
      <c r="DB19" s="423"/>
      <c r="DC19" s="423"/>
      <c r="DD19" s="420"/>
      <c r="DE19" s="420"/>
    </row>
    <row r="20" spans="3:109" s="156" customFormat="1" ht="18.75" customHeight="1">
      <c r="X20" s="161"/>
      <c r="Y20" s="161"/>
      <c r="Z20" s="161"/>
      <c r="AA20" s="161"/>
      <c r="AB20" s="161"/>
      <c r="AC20" s="162"/>
      <c r="AD20" s="162"/>
      <c r="AE20" s="162"/>
      <c r="AF20" s="162"/>
      <c r="AG20" s="162"/>
      <c r="AH20" s="433"/>
      <c r="AI20" s="433"/>
      <c r="AJ20" s="433"/>
      <c r="AK20" s="419"/>
      <c r="AL20" s="419"/>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3"/>
      <c r="BS20" s="423"/>
      <c r="BT20" s="423"/>
      <c r="BU20" s="423"/>
      <c r="BV20" s="423"/>
      <c r="BW20" s="423"/>
      <c r="BX20" s="423"/>
      <c r="BY20" s="423"/>
      <c r="BZ20" s="423"/>
      <c r="CA20" s="423"/>
      <c r="CB20" s="423"/>
      <c r="CC20" s="423"/>
      <c r="CD20" s="423"/>
      <c r="CE20" s="423"/>
      <c r="CF20" s="420"/>
      <c r="CG20" s="420"/>
      <c r="CH20" s="420"/>
      <c r="CI20" s="420"/>
      <c r="CJ20" s="423"/>
      <c r="CK20" s="423"/>
      <c r="CL20" s="423"/>
      <c r="CM20" s="423"/>
      <c r="CN20" s="423"/>
      <c r="CO20" s="423"/>
      <c r="CP20" s="423"/>
      <c r="CQ20" s="423"/>
      <c r="CR20" s="423"/>
      <c r="CS20" s="423"/>
      <c r="CT20" s="423"/>
      <c r="CU20" s="423"/>
      <c r="CV20" s="423"/>
      <c r="CW20" s="423"/>
      <c r="CX20" s="423"/>
      <c r="CY20" s="423"/>
      <c r="CZ20" s="423"/>
      <c r="DA20" s="423"/>
      <c r="DB20" s="423"/>
      <c r="DC20" s="423"/>
      <c r="DD20" s="420"/>
      <c r="DE20" s="420"/>
    </row>
    <row r="21" spans="3:109" s="156" customFormat="1" ht="18.75" customHeight="1">
      <c r="F21" s="902" t="s">
        <v>201</v>
      </c>
      <c r="G21" s="903"/>
      <c r="H21" s="903"/>
      <c r="I21" s="903"/>
      <c r="J21" s="903"/>
      <c r="K21" s="903"/>
      <c r="L21" s="620"/>
      <c r="M21" s="621"/>
      <c r="N21" s="621"/>
      <c r="O21" s="621"/>
      <c r="P21" s="621"/>
      <c r="Q21" s="621"/>
      <c r="R21" s="621"/>
      <c r="S21" s="621"/>
      <c r="T21" s="621"/>
      <c r="U21" s="621"/>
      <c r="V21" s="621"/>
      <c r="W21" s="622"/>
      <c r="X21" s="161"/>
      <c r="Y21" s="161"/>
      <c r="Z21" s="161"/>
      <c r="AA21" s="161"/>
      <c r="AB21" s="161"/>
      <c r="AC21" s="162"/>
      <c r="AD21" s="162"/>
      <c r="AE21" s="162"/>
      <c r="AF21" s="162"/>
      <c r="AG21" s="162"/>
      <c r="AH21" s="433"/>
      <c r="AI21" s="433"/>
      <c r="AJ21" s="433"/>
      <c r="AK21" s="419"/>
      <c r="AL21" s="419"/>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3"/>
      <c r="BS21" s="423"/>
      <c r="BT21" s="423"/>
      <c r="BU21" s="423"/>
      <c r="BV21" s="423"/>
      <c r="BW21" s="423"/>
      <c r="BX21" s="423"/>
      <c r="BY21" s="423"/>
      <c r="BZ21" s="423"/>
      <c r="CA21" s="423"/>
      <c r="CB21" s="423"/>
      <c r="CC21" s="423"/>
      <c r="CD21" s="423"/>
      <c r="CE21" s="423"/>
      <c r="CF21" s="420"/>
      <c r="CG21" s="420"/>
      <c r="CH21" s="420"/>
      <c r="CI21" s="420"/>
      <c r="CJ21" s="423"/>
      <c r="CK21" s="423"/>
      <c r="CL21" s="423"/>
      <c r="CM21" s="423"/>
      <c r="CN21" s="423"/>
      <c r="CO21" s="423"/>
      <c r="CP21" s="423"/>
      <c r="CQ21" s="423"/>
      <c r="CR21" s="423"/>
      <c r="CS21" s="423"/>
      <c r="CT21" s="423"/>
      <c r="CU21" s="423"/>
      <c r="CV21" s="423"/>
      <c r="CW21" s="423"/>
      <c r="CX21" s="423"/>
      <c r="CY21" s="423"/>
      <c r="CZ21" s="423"/>
      <c r="DA21" s="423"/>
      <c r="DB21" s="423"/>
      <c r="DC21" s="423"/>
      <c r="DD21" s="420"/>
      <c r="DE21" s="420"/>
    </row>
    <row r="22" spans="3:109" s="156" customFormat="1" ht="18.75" customHeight="1">
      <c r="F22" s="161"/>
      <c r="G22" s="161"/>
      <c r="H22" s="161"/>
      <c r="I22" s="161"/>
      <c r="J22" s="161"/>
      <c r="K22" s="161"/>
      <c r="L22" s="161"/>
      <c r="M22" s="161"/>
      <c r="N22" s="161"/>
      <c r="O22" s="161"/>
      <c r="P22" s="161"/>
      <c r="Q22" s="161"/>
      <c r="R22" s="161"/>
      <c r="S22" s="161"/>
      <c r="T22" s="161"/>
      <c r="U22" s="161"/>
      <c r="V22" s="161"/>
      <c r="X22" s="161"/>
      <c r="Y22" s="161"/>
      <c r="Z22" s="161"/>
      <c r="AA22" s="161"/>
      <c r="AB22" s="161"/>
      <c r="AC22" s="162"/>
      <c r="AD22" s="162"/>
      <c r="AE22" s="162"/>
      <c r="AF22" s="162"/>
      <c r="AG22" s="162"/>
      <c r="AH22" s="433"/>
      <c r="AI22" s="433"/>
      <c r="AJ22" s="433"/>
      <c r="AK22" s="419"/>
      <c r="AL22" s="419"/>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3"/>
      <c r="BS22" s="423"/>
      <c r="BT22" s="423"/>
      <c r="BU22" s="423"/>
      <c r="BV22" s="423"/>
      <c r="BW22" s="423"/>
      <c r="BX22" s="423"/>
      <c r="BY22" s="423"/>
      <c r="BZ22" s="423"/>
      <c r="CA22" s="423"/>
      <c r="CB22" s="423"/>
      <c r="CC22" s="423"/>
      <c r="CD22" s="423"/>
      <c r="CE22" s="423"/>
      <c r="CF22" s="420"/>
      <c r="CG22" s="420"/>
      <c r="CH22" s="420"/>
      <c r="CI22" s="420"/>
      <c r="CJ22" s="423"/>
      <c r="CK22" s="423"/>
      <c r="CL22" s="423"/>
      <c r="CM22" s="423"/>
      <c r="CN22" s="423"/>
      <c r="CO22" s="423"/>
      <c r="CP22" s="423"/>
      <c r="CQ22" s="423"/>
      <c r="CR22" s="423"/>
      <c r="CS22" s="423"/>
      <c r="CT22" s="423"/>
      <c r="CU22" s="423"/>
      <c r="CV22" s="423"/>
      <c r="CW22" s="423"/>
      <c r="CX22" s="423"/>
      <c r="CY22" s="423"/>
      <c r="CZ22" s="423"/>
      <c r="DA22" s="423"/>
      <c r="DB22" s="423"/>
      <c r="DC22" s="423"/>
      <c r="DD22" s="420"/>
      <c r="DE22" s="420"/>
    </row>
    <row r="23" spans="3:109" s="156" customFormat="1" ht="18.75" customHeight="1">
      <c r="F23" s="545" t="s">
        <v>203</v>
      </c>
      <c r="G23" s="551"/>
      <c r="H23" s="551"/>
      <c r="I23" s="551"/>
      <c r="J23" s="551"/>
      <c r="K23" s="892"/>
      <c r="L23" s="893"/>
      <c r="M23" s="893"/>
      <c r="N23" s="893"/>
      <c r="O23" s="893"/>
      <c r="P23" s="893"/>
      <c r="Q23" s="893"/>
      <c r="R23" s="893"/>
      <c r="S23" s="893"/>
      <c r="T23" s="893"/>
      <c r="U23" s="894"/>
      <c r="V23" s="910" t="s">
        <v>206</v>
      </c>
      <c r="W23" s="602"/>
      <c r="Z23" s="157"/>
      <c r="AC23" s="158"/>
      <c r="AD23" s="158"/>
      <c r="AE23" s="158"/>
      <c r="AF23" s="158"/>
      <c r="AG23" s="158"/>
      <c r="AH23" s="420"/>
      <c r="AI23" s="420"/>
      <c r="AJ23" s="420"/>
      <c r="AK23" s="419"/>
      <c r="AL23" s="419"/>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3"/>
      <c r="BS23" s="423"/>
      <c r="BT23" s="423"/>
      <c r="BU23" s="423"/>
      <c r="BV23" s="423"/>
      <c r="BW23" s="423"/>
      <c r="BX23" s="423"/>
      <c r="BY23" s="423"/>
      <c r="BZ23" s="423"/>
      <c r="CA23" s="423"/>
      <c r="CB23" s="423"/>
      <c r="CC23" s="423"/>
      <c r="CD23" s="423"/>
      <c r="CE23" s="423"/>
      <c r="CF23" s="420"/>
      <c r="CG23" s="420"/>
      <c r="CH23" s="420"/>
      <c r="CI23" s="420"/>
      <c r="CJ23" s="423"/>
      <c r="CK23" s="423"/>
      <c r="CL23" s="423"/>
      <c r="CM23" s="423"/>
      <c r="CN23" s="423"/>
      <c r="CO23" s="423"/>
      <c r="CP23" s="423"/>
      <c r="CQ23" s="423"/>
      <c r="CR23" s="423"/>
      <c r="CS23" s="423"/>
      <c r="CT23" s="423"/>
      <c r="CU23" s="423"/>
      <c r="CV23" s="423"/>
      <c r="CW23" s="423"/>
      <c r="CX23" s="423"/>
      <c r="CY23" s="423"/>
      <c r="CZ23" s="423"/>
      <c r="DA23" s="423"/>
      <c r="DB23" s="423"/>
      <c r="DC23" s="423"/>
      <c r="DD23" s="420"/>
      <c r="DE23" s="420"/>
    </row>
    <row r="24" spans="3:109" s="156" customFormat="1" ht="18.75" customHeight="1">
      <c r="F24" s="545" t="s">
        <v>195</v>
      </c>
      <c r="G24" s="551"/>
      <c r="H24" s="551"/>
      <c r="I24" s="551"/>
      <c r="J24" s="551"/>
      <c r="K24" s="892"/>
      <c r="L24" s="893"/>
      <c r="M24" s="893"/>
      <c r="N24" s="893"/>
      <c r="O24" s="893"/>
      <c r="P24" s="893"/>
      <c r="Q24" s="893"/>
      <c r="R24" s="893"/>
      <c r="S24" s="893"/>
      <c r="T24" s="893"/>
      <c r="U24" s="894"/>
      <c r="V24" s="892"/>
      <c r="W24" s="894"/>
      <c r="Z24" s="157"/>
      <c r="AC24" s="158"/>
      <c r="AD24" s="158"/>
      <c r="AE24" s="158"/>
      <c r="AF24" s="158"/>
      <c r="AG24" s="158"/>
      <c r="AH24" s="420"/>
      <c r="AI24" s="420"/>
      <c r="AJ24" s="420"/>
      <c r="AK24" s="419"/>
      <c r="AL24" s="419"/>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3"/>
      <c r="BS24" s="423"/>
      <c r="BT24" s="423"/>
      <c r="BU24" s="423"/>
      <c r="BV24" s="423"/>
      <c r="BW24" s="423"/>
      <c r="BX24" s="423"/>
      <c r="BY24" s="423"/>
      <c r="BZ24" s="423"/>
      <c r="CA24" s="423"/>
      <c r="CB24" s="423"/>
      <c r="CC24" s="423"/>
      <c r="CD24" s="423"/>
      <c r="CE24" s="423"/>
      <c r="CF24" s="420"/>
      <c r="CG24" s="420"/>
      <c r="CH24" s="420"/>
      <c r="CI24" s="420"/>
      <c r="CJ24" s="423"/>
      <c r="CK24" s="423"/>
      <c r="CL24" s="423"/>
      <c r="CM24" s="423"/>
      <c r="CN24" s="423"/>
      <c r="CO24" s="423"/>
      <c r="CP24" s="423"/>
      <c r="CQ24" s="423"/>
      <c r="CR24" s="423"/>
      <c r="CS24" s="423"/>
      <c r="CT24" s="423"/>
      <c r="CU24" s="423"/>
      <c r="CV24" s="423"/>
      <c r="CW24" s="423"/>
      <c r="CX24" s="423"/>
      <c r="CY24" s="423"/>
      <c r="CZ24" s="423"/>
      <c r="DA24" s="423"/>
      <c r="DB24" s="423"/>
      <c r="DC24" s="423"/>
      <c r="DD24" s="420"/>
      <c r="DE24" s="420"/>
    </row>
    <row r="25" spans="3:109" s="156" customFormat="1" ht="18.75" customHeight="1">
      <c r="F25" s="545" t="s">
        <v>204</v>
      </c>
      <c r="G25" s="551"/>
      <c r="H25" s="551"/>
      <c r="I25" s="551"/>
      <c r="J25" s="551"/>
      <c r="K25" s="892"/>
      <c r="L25" s="893"/>
      <c r="M25" s="893"/>
      <c r="N25" s="893"/>
      <c r="O25" s="893"/>
      <c r="P25" s="893"/>
      <c r="Q25" s="893"/>
      <c r="R25" s="893"/>
      <c r="S25" s="893"/>
      <c r="T25" s="893"/>
      <c r="U25" s="894"/>
      <c r="V25" s="892"/>
      <c r="W25" s="894"/>
      <c r="Z25" s="157"/>
      <c r="AC25" s="158"/>
      <c r="AD25" s="158"/>
      <c r="AE25" s="158"/>
      <c r="AF25" s="158"/>
      <c r="AG25" s="158"/>
      <c r="AH25" s="420"/>
      <c r="AI25" s="420"/>
      <c r="AJ25" s="420"/>
      <c r="AK25" s="419"/>
      <c r="AL25" s="419"/>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3"/>
      <c r="BS25" s="423"/>
      <c r="BT25" s="423"/>
      <c r="BU25" s="423"/>
      <c r="BV25" s="423"/>
      <c r="BW25" s="423"/>
      <c r="BX25" s="423"/>
      <c r="BY25" s="423"/>
      <c r="BZ25" s="423"/>
      <c r="CA25" s="423"/>
      <c r="CB25" s="423"/>
      <c r="CC25" s="423"/>
      <c r="CD25" s="423"/>
      <c r="CE25" s="423"/>
      <c r="CF25" s="420"/>
      <c r="CG25" s="420"/>
      <c r="CH25" s="420"/>
      <c r="CI25" s="420"/>
      <c r="CJ25" s="423"/>
      <c r="CK25" s="423"/>
      <c r="CL25" s="423"/>
      <c r="CM25" s="423"/>
      <c r="CN25" s="423"/>
      <c r="CO25" s="423"/>
      <c r="CP25" s="423"/>
      <c r="CQ25" s="423"/>
      <c r="CR25" s="423"/>
      <c r="CS25" s="423"/>
      <c r="CT25" s="423"/>
      <c r="CU25" s="423"/>
      <c r="CV25" s="423"/>
      <c r="CW25" s="423"/>
      <c r="CX25" s="423"/>
      <c r="CY25" s="423"/>
      <c r="CZ25" s="423"/>
      <c r="DA25" s="423"/>
      <c r="DB25" s="423"/>
      <c r="DC25" s="423"/>
      <c r="DD25" s="420"/>
      <c r="DE25" s="420"/>
    </row>
    <row r="26" spans="3:109" s="156" customFormat="1" ht="18.75" customHeight="1">
      <c r="Z26" s="157"/>
      <c r="AC26" s="158"/>
      <c r="AD26" s="158"/>
      <c r="AE26" s="158"/>
      <c r="AF26" s="158"/>
      <c r="AG26" s="158"/>
      <c r="AH26" s="420"/>
      <c r="AI26" s="420"/>
      <c r="AJ26" s="420"/>
      <c r="AK26" s="419"/>
      <c r="AL26" s="419"/>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c r="BQ26" s="420"/>
      <c r="BR26" s="423"/>
      <c r="BS26" s="423"/>
      <c r="BT26" s="423"/>
      <c r="BU26" s="423"/>
      <c r="BV26" s="423"/>
      <c r="BW26" s="423"/>
      <c r="BX26" s="423"/>
      <c r="BY26" s="423"/>
      <c r="BZ26" s="423"/>
      <c r="CA26" s="423"/>
      <c r="CB26" s="423"/>
      <c r="CC26" s="423"/>
      <c r="CD26" s="423"/>
      <c r="CE26" s="423"/>
      <c r="CF26" s="420"/>
      <c r="CG26" s="420"/>
      <c r="CH26" s="420"/>
      <c r="CI26" s="420"/>
      <c r="CJ26" s="423"/>
      <c r="CK26" s="423"/>
      <c r="CL26" s="423"/>
      <c r="CM26" s="423"/>
      <c r="CN26" s="423"/>
      <c r="CO26" s="423"/>
      <c r="CP26" s="423"/>
      <c r="CQ26" s="423"/>
      <c r="CR26" s="423"/>
      <c r="CS26" s="423"/>
      <c r="CT26" s="423"/>
      <c r="CU26" s="423"/>
      <c r="CV26" s="423"/>
      <c r="CW26" s="423"/>
      <c r="CX26" s="423"/>
      <c r="CY26" s="423"/>
      <c r="CZ26" s="423"/>
      <c r="DA26" s="423"/>
      <c r="DB26" s="423"/>
      <c r="DC26" s="423"/>
      <c r="DD26" s="420"/>
      <c r="DE26" s="420"/>
    </row>
    <row r="27" spans="3:109" s="156" customFormat="1" ht="18.75" customHeight="1">
      <c r="F27" s="545" t="s">
        <v>209</v>
      </c>
      <c r="G27" s="551"/>
      <c r="H27" s="551"/>
      <c r="I27" s="551"/>
      <c r="J27" s="165"/>
      <c r="K27" s="165"/>
      <c r="L27" s="165"/>
      <c r="M27" s="899"/>
      <c r="N27" s="900"/>
      <c r="O27" s="901"/>
      <c r="P27" s="166" t="s">
        <v>202</v>
      </c>
      <c r="Q27" s="899"/>
      <c r="R27" s="900"/>
      <c r="S27" s="901"/>
      <c r="T27" s="166" t="s">
        <v>205</v>
      </c>
      <c r="U27" s="899"/>
      <c r="V27" s="900"/>
      <c r="W27" s="901"/>
      <c r="Z27" s="157"/>
      <c r="AC27" s="158"/>
      <c r="AD27" s="158"/>
      <c r="AE27" s="158"/>
      <c r="AF27" s="158"/>
      <c r="AG27" s="158"/>
      <c r="AH27" s="420"/>
      <c r="AI27" s="420"/>
      <c r="AJ27" s="420"/>
      <c r="AK27" s="419"/>
      <c r="AL27" s="419"/>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3"/>
      <c r="BS27" s="423"/>
      <c r="BT27" s="423"/>
      <c r="BU27" s="423"/>
      <c r="BV27" s="423"/>
      <c r="BW27" s="423"/>
      <c r="BX27" s="423"/>
      <c r="BY27" s="423"/>
      <c r="BZ27" s="423"/>
      <c r="CA27" s="423"/>
      <c r="CB27" s="423"/>
      <c r="CC27" s="423"/>
      <c r="CD27" s="423"/>
      <c r="CE27" s="423"/>
      <c r="CF27" s="420"/>
      <c r="CG27" s="420"/>
      <c r="CH27" s="420"/>
      <c r="CI27" s="420"/>
      <c r="CJ27" s="423"/>
      <c r="CK27" s="423"/>
      <c r="CL27" s="423"/>
      <c r="CM27" s="423"/>
      <c r="CN27" s="423"/>
      <c r="CO27" s="423"/>
      <c r="CP27" s="423"/>
      <c r="CQ27" s="423"/>
      <c r="CR27" s="423"/>
      <c r="CS27" s="423"/>
      <c r="CT27" s="423"/>
      <c r="CU27" s="423"/>
      <c r="CV27" s="423"/>
      <c r="CW27" s="423"/>
      <c r="CX27" s="423"/>
      <c r="CY27" s="423"/>
      <c r="CZ27" s="423"/>
      <c r="DA27" s="423"/>
      <c r="DB27" s="423"/>
      <c r="DC27" s="423"/>
      <c r="DD27" s="420"/>
      <c r="DE27" s="420"/>
    </row>
    <row r="28" spans="3:109" s="156" customFormat="1" ht="18.75" customHeight="1">
      <c r="C28" s="167"/>
      <c r="D28" s="167"/>
      <c r="E28" s="167"/>
      <c r="F28" s="167"/>
      <c r="G28" s="167"/>
      <c r="H28" s="167"/>
      <c r="I28" s="168"/>
      <c r="J28" s="168"/>
      <c r="K28" s="168"/>
      <c r="L28" s="168"/>
      <c r="M28" s="168"/>
      <c r="N28" s="168"/>
      <c r="O28" s="168"/>
      <c r="P28" s="168"/>
      <c r="Q28" s="168"/>
      <c r="R28" s="168"/>
      <c r="Z28" s="157"/>
      <c r="AC28" s="158"/>
      <c r="AD28" s="158"/>
      <c r="AE28" s="158"/>
      <c r="AF28" s="158"/>
      <c r="AG28" s="158"/>
      <c r="AH28" s="420"/>
      <c r="AI28" s="420"/>
      <c r="AJ28" s="420"/>
      <c r="AK28" s="419"/>
      <c r="AL28" s="419"/>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0"/>
      <c r="BQ28" s="420"/>
      <c r="BR28" s="423"/>
      <c r="BS28" s="423"/>
      <c r="BT28" s="423"/>
      <c r="BU28" s="423"/>
      <c r="BV28" s="423"/>
      <c r="BW28" s="423"/>
      <c r="BX28" s="423"/>
      <c r="BY28" s="423"/>
      <c r="BZ28" s="423"/>
      <c r="CA28" s="423"/>
      <c r="CB28" s="423"/>
      <c r="CC28" s="423"/>
      <c r="CD28" s="423"/>
      <c r="CE28" s="423"/>
      <c r="CF28" s="420"/>
      <c r="CG28" s="420"/>
      <c r="CH28" s="420"/>
      <c r="CI28" s="420"/>
      <c r="CJ28" s="423"/>
      <c r="CK28" s="423"/>
      <c r="CL28" s="423"/>
      <c r="CM28" s="423"/>
      <c r="CN28" s="423"/>
      <c r="CO28" s="423"/>
      <c r="CP28" s="423"/>
      <c r="CQ28" s="423"/>
      <c r="CR28" s="423"/>
      <c r="CS28" s="423"/>
      <c r="CT28" s="423"/>
      <c r="CU28" s="423"/>
      <c r="CV28" s="423"/>
      <c r="CW28" s="423"/>
      <c r="CX28" s="423"/>
      <c r="CY28" s="423"/>
      <c r="CZ28" s="423"/>
      <c r="DA28" s="423"/>
      <c r="DB28" s="423"/>
      <c r="DC28" s="423"/>
      <c r="DD28" s="420"/>
      <c r="DE28" s="420"/>
    </row>
    <row r="29" spans="3:109" s="156" customFormat="1" ht="18.75" customHeight="1">
      <c r="U29" s="169"/>
      <c r="V29" s="169"/>
      <c r="W29" s="169"/>
      <c r="X29" s="169"/>
      <c r="Y29" s="169"/>
      <c r="Z29" s="157"/>
      <c r="AC29" s="158"/>
      <c r="AD29" s="158"/>
      <c r="AE29" s="158"/>
      <c r="AF29" s="158"/>
      <c r="AG29" s="158"/>
      <c r="AH29" s="420"/>
      <c r="AI29" s="420"/>
      <c r="AJ29" s="420"/>
      <c r="AK29" s="419"/>
      <c r="AL29" s="419"/>
      <c r="AM29" s="884" t="s">
        <v>210</v>
      </c>
      <c r="AN29" s="884"/>
      <c r="AO29" s="544" t="b">
        <v>0</v>
      </c>
      <c r="AP29" s="544"/>
      <c r="AQ29" s="544"/>
      <c r="AR29" s="420"/>
      <c r="AS29" s="420"/>
      <c r="AT29" s="420"/>
      <c r="AU29" s="420"/>
      <c r="AV29" s="420"/>
      <c r="AW29" s="420"/>
      <c r="AX29" s="420"/>
      <c r="AY29" s="420"/>
      <c r="AZ29" s="420"/>
      <c r="BA29" s="420"/>
      <c r="BB29" s="420"/>
      <c r="BC29" s="420"/>
      <c r="BD29" s="420"/>
      <c r="BE29" s="420"/>
      <c r="BF29" s="420"/>
      <c r="BG29" s="420"/>
      <c r="BH29" s="420"/>
      <c r="BI29" s="420"/>
      <c r="BJ29" s="420"/>
      <c r="BK29" s="420"/>
      <c r="BL29" s="420"/>
      <c r="BM29" s="420"/>
      <c r="BN29" s="420"/>
      <c r="BO29" s="420"/>
      <c r="BP29" s="420"/>
      <c r="BQ29" s="420"/>
      <c r="BR29" s="423"/>
      <c r="BS29" s="423"/>
      <c r="BT29" s="423"/>
      <c r="BU29" s="423"/>
      <c r="BV29" s="423"/>
      <c r="BW29" s="423"/>
      <c r="BX29" s="423"/>
      <c r="BY29" s="423"/>
      <c r="BZ29" s="423"/>
      <c r="CA29" s="423"/>
      <c r="CB29" s="423"/>
      <c r="CC29" s="423"/>
      <c r="CD29" s="423"/>
      <c r="CE29" s="423"/>
      <c r="CF29" s="420"/>
      <c r="CG29" s="420"/>
      <c r="CH29" s="420"/>
      <c r="CI29" s="420"/>
      <c r="CJ29" s="423"/>
      <c r="CK29" s="423"/>
      <c r="CL29" s="423"/>
      <c r="CM29" s="423"/>
      <c r="CN29" s="423"/>
      <c r="CO29" s="423"/>
      <c r="CP29" s="423"/>
      <c r="CQ29" s="423"/>
      <c r="CR29" s="423"/>
      <c r="CS29" s="423"/>
      <c r="CT29" s="423"/>
      <c r="CU29" s="423"/>
      <c r="CV29" s="423"/>
      <c r="CW29" s="423"/>
      <c r="CX29" s="423"/>
      <c r="CY29" s="423"/>
      <c r="CZ29" s="423"/>
      <c r="DA29" s="423"/>
      <c r="DB29" s="423"/>
      <c r="DC29" s="423"/>
      <c r="DD29" s="420"/>
      <c r="DE29" s="420"/>
    </row>
    <row r="30" spans="3:109" s="156" customFormat="1" ht="18.75" customHeight="1">
      <c r="C30" s="578" t="s">
        <v>192</v>
      </c>
      <c r="D30" s="578"/>
      <c r="E30" s="578"/>
      <c r="F30" s="578"/>
      <c r="G30" s="578"/>
      <c r="H30" s="578"/>
      <c r="Z30" s="157"/>
      <c r="AC30" s="158"/>
      <c r="AD30" s="158"/>
      <c r="AE30" s="158"/>
      <c r="AF30" s="158"/>
      <c r="AG30" s="158"/>
      <c r="AH30" s="420"/>
      <c r="AI30" s="420"/>
      <c r="AJ30" s="420"/>
      <c r="AK30" s="419"/>
      <c r="AL30" s="419"/>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0"/>
      <c r="BR30" s="423"/>
      <c r="BS30" s="423"/>
      <c r="BT30" s="423"/>
      <c r="BU30" s="423"/>
      <c r="BV30" s="423"/>
      <c r="BW30" s="423"/>
      <c r="BX30" s="423"/>
      <c r="BY30" s="423"/>
      <c r="BZ30" s="423"/>
      <c r="CA30" s="423"/>
      <c r="CB30" s="423"/>
      <c r="CC30" s="423"/>
      <c r="CD30" s="423"/>
      <c r="CE30" s="423"/>
      <c r="CF30" s="420"/>
      <c r="CG30" s="420"/>
      <c r="CH30" s="420"/>
      <c r="CI30" s="420"/>
      <c r="CJ30" s="423"/>
      <c r="CK30" s="423"/>
      <c r="CL30" s="423"/>
      <c r="CM30" s="423"/>
      <c r="CN30" s="423"/>
      <c r="CO30" s="423"/>
      <c r="CP30" s="423"/>
      <c r="CQ30" s="423"/>
      <c r="CR30" s="423"/>
      <c r="CS30" s="423"/>
      <c r="CT30" s="423"/>
      <c r="CU30" s="423"/>
      <c r="CV30" s="423"/>
      <c r="CW30" s="423"/>
      <c r="CX30" s="423"/>
      <c r="CY30" s="423"/>
      <c r="CZ30" s="423"/>
      <c r="DA30" s="423"/>
      <c r="DB30" s="423"/>
      <c r="DC30" s="423"/>
      <c r="DD30" s="420"/>
      <c r="DE30" s="420"/>
    </row>
    <row r="31" spans="3:109" s="156" customFormat="1" ht="18.75" customHeight="1">
      <c r="C31" s="578"/>
      <c r="D31" s="578"/>
      <c r="E31" s="578"/>
      <c r="F31" s="578"/>
      <c r="G31" s="578"/>
      <c r="H31" s="578"/>
      <c r="Z31" s="157"/>
      <c r="AC31" s="158"/>
      <c r="AD31" s="158"/>
      <c r="AE31" s="158"/>
      <c r="AF31" s="158"/>
      <c r="AG31" s="158"/>
      <c r="AH31" s="420"/>
      <c r="AI31" s="420"/>
      <c r="AJ31" s="420"/>
      <c r="AK31" s="419"/>
      <c r="AL31" s="419"/>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0"/>
      <c r="BQ31" s="420"/>
      <c r="BR31" s="423"/>
      <c r="BS31" s="423"/>
      <c r="BT31" s="423"/>
      <c r="BU31" s="423"/>
      <c r="BV31" s="423"/>
      <c r="BW31" s="423"/>
      <c r="BX31" s="423"/>
      <c r="BY31" s="423"/>
      <c r="BZ31" s="423"/>
      <c r="CA31" s="423"/>
      <c r="CB31" s="423"/>
      <c r="CC31" s="423"/>
      <c r="CD31" s="423"/>
      <c r="CE31" s="423"/>
      <c r="CF31" s="420"/>
      <c r="CG31" s="420"/>
      <c r="CH31" s="420"/>
      <c r="CI31" s="420"/>
      <c r="CJ31" s="423"/>
      <c r="CK31" s="423"/>
      <c r="CL31" s="423"/>
      <c r="CM31" s="423"/>
      <c r="CN31" s="423"/>
      <c r="CO31" s="423"/>
      <c r="CP31" s="423"/>
      <c r="CQ31" s="423"/>
      <c r="CR31" s="423"/>
      <c r="CS31" s="423"/>
      <c r="CT31" s="423"/>
      <c r="CU31" s="423"/>
      <c r="CV31" s="423"/>
      <c r="CW31" s="423"/>
      <c r="CX31" s="423"/>
      <c r="CY31" s="423"/>
      <c r="CZ31" s="423"/>
      <c r="DA31" s="423"/>
      <c r="DB31" s="423"/>
      <c r="DC31" s="423"/>
      <c r="DD31" s="420"/>
      <c r="DE31" s="420"/>
    </row>
    <row r="32" spans="3:109" s="156" customFormat="1" ht="18.75" customHeight="1">
      <c r="D32" s="706" t="s">
        <v>224</v>
      </c>
      <c r="E32" s="706"/>
      <c r="F32" s="706"/>
      <c r="G32" s="706"/>
      <c r="H32" s="706"/>
      <c r="I32" s="706"/>
      <c r="J32" s="706"/>
      <c r="K32" s="706"/>
      <c r="L32" s="706"/>
      <c r="M32" s="706"/>
      <c r="N32" s="160"/>
      <c r="O32" s="170"/>
      <c r="P32" s="170"/>
      <c r="Q32" s="170"/>
      <c r="R32" s="170"/>
      <c r="S32" s="170"/>
      <c r="T32" s="170"/>
      <c r="U32" s="170"/>
      <c r="V32" s="170"/>
      <c r="W32" s="170"/>
      <c r="X32" s="160"/>
      <c r="Y32" s="160"/>
      <c r="Z32" s="160"/>
      <c r="AA32" s="160"/>
      <c r="AB32" s="160"/>
      <c r="AC32" s="171"/>
      <c r="AD32" s="171"/>
      <c r="AE32" s="171"/>
      <c r="AF32" s="171"/>
      <c r="AG32" s="171"/>
      <c r="AH32" s="434"/>
      <c r="AI32" s="434"/>
      <c r="AJ32" s="434"/>
      <c r="AK32" s="419"/>
      <c r="AL32" s="419"/>
      <c r="AM32" s="420"/>
      <c r="AN32" s="420"/>
      <c r="AO32" s="435"/>
      <c r="AP32" s="435"/>
      <c r="AQ32" s="435"/>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3"/>
      <c r="BS32" s="423"/>
      <c r="BT32" s="423"/>
      <c r="BU32" s="423"/>
      <c r="BV32" s="423"/>
      <c r="BW32" s="423"/>
      <c r="BX32" s="423"/>
      <c r="BY32" s="423"/>
      <c r="BZ32" s="423"/>
      <c r="CA32" s="423"/>
      <c r="CB32" s="423"/>
      <c r="CC32" s="423"/>
      <c r="CD32" s="423"/>
      <c r="CE32" s="423"/>
      <c r="CF32" s="420"/>
      <c r="CG32" s="420"/>
      <c r="CH32" s="420"/>
      <c r="CI32" s="420"/>
      <c r="CJ32" s="423"/>
      <c r="CK32" s="423"/>
      <c r="CL32" s="423"/>
      <c r="CM32" s="423"/>
      <c r="CN32" s="423"/>
      <c r="CO32" s="423"/>
      <c r="CP32" s="423"/>
      <c r="CQ32" s="423"/>
      <c r="CR32" s="423"/>
      <c r="CS32" s="423"/>
      <c r="CT32" s="423"/>
      <c r="CU32" s="423"/>
      <c r="CV32" s="423"/>
      <c r="CW32" s="423"/>
      <c r="CX32" s="423"/>
      <c r="CY32" s="423"/>
      <c r="CZ32" s="423"/>
      <c r="DA32" s="423"/>
      <c r="DB32" s="423"/>
      <c r="DC32" s="423"/>
      <c r="DD32" s="420"/>
      <c r="DE32" s="420"/>
    </row>
    <row r="33" spans="3:109" s="156" customFormat="1" ht="18.75" customHeight="1">
      <c r="D33" s="896"/>
      <c r="E33" s="896"/>
      <c r="F33" s="896"/>
      <c r="G33" s="896"/>
      <c r="H33" s="896"/>
      <c r="I33" s="896"/>
      <c r="J33" s="896"/>
      <c r="K33" s="896"/>
      <c r="L33" s="896"/>
      <c r="M33" s="896"/>
      <c r="N33" s="172"/>
      <c r="O33" s="170"/>
      <c r="P33" s="170"/>
      <c r="Q33" s="170"/>
      <c r="R33" s="170"/>
      <c r="S33" s="170"/>
      <c r="T33" s="170"/>
      <c r="U33" s="170"/>
      <c r="V33" s="170"/>
      <c r="W33" s="170"/>
      <c r="X33" s="160"/>
      <c r="Y33" s="160"/>
      <c r="Z33" s="160"/>
      <c r="AA33" s="160"/>
      <c r="AB33" s="160"/>
      <c r="AC33" s="171"/>
      <c r="AD33" s="171"/>
      <c r="AE33" s="171"/>
      <c r="AF33" s="171"/>
      <c r="AG33" s="171"/>
      <c r="AH33" s="434"/>
      <c r="AI33" s="434"/>
      <c r="AJ33" s="434"/>
      <c r="AK33" s="419"/>
      <c r="AL33" s="419"/>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3"/>
      <c r="BS33" s="423"/>
      <c r="BT33" s="423"/>
      <c r="BU33" s="423"/>
      <c r="BV33" s="423"/>
      <c r="BW33" s="423"/>
      <c r="BX33" s="423"/>
      <c r="BY33" s="423"/>
      <c r="BZ33" s="423"/>
      <c r="CA33" s="423"/>
      <c r="CB33" s="423"/>
      <c r="CC33" s="423"/>
      <c r="CD33" s="423"/>
      <c r="CE33" s="423"/>
      <c r="CF33" s="420"/>
      <c r="CG33" s="420"/>
      <c r="CH33" s="420"/>
      <c r="CI33" s="420"/>
      <c r="CJ33" s="423"/>
      <c r="CK33" s="423"/>
      <c r="CL33" s="423"/>
      <c r="CM33" s="423"/>
      <c r="CN33" s="423"/>
      <c r="CO33" s="423"/>
      <c r="CP33" s="423"/>
      <c r="CQ33" s="423"/>
      <c r="CR33" s="423"/>
      <c r="CS33" s="423"/>
      <c r="CT33" s="423"/>
      <c r="CU33" s="423"/>
      <c r="CV33" s="423"/>
      <c r="CW33" s="423"/>
      <c r="CX33" s="423"/>
      <c r="CY33" s="423"/>
      <c r="CZ33" s="423"/>
      <c r="DA33" s="423"/>
      <c r="DB33" s="423"/>
      <c r="DC33" s="423"/>
      <c r="DD33" s="420"/>
      <c r="DE33" s="420"/>
    </row>
    <row r="34" spans="3:109" s="156" customFormat="1" ht="18.75" customHeight="1">
      <c r="C34" s="891" t="s">
        <v>213</v>
      </c>
      <c r="D34" s="891"/>
      <c r="E34" s="891"/>
      <c r="F34" s="891"/>
      <c r="G34" s="529"/>
      <c r="H34" s="529"/>
      <c r="I34" s="529"/>
      <c r="J34" s="529"/>
      <c r="K34" s="529"/>
      <c r="L34" s="529"/>
      <c r="M34" s="529"/>
      <c r="N34" s="173"/>
      <c r="O34" s="160"/>
      <c r="P34" s="895" t="s">
        <v>479</v>
      </c>
      <c r="Q34" s="891"/>
      <c r="R34" s="891"/>
      <c r="S34" s="891"/>
      <c r="T34" s="872"/>
      <c r="U34" s="873"/>
      <c r="V34" s="873"/>
      <c r="W34" s="873"/>
      <c r="X34" s="873"/>
      <c r="Y34" s="873"/>
      <c r="Z34" s="874"/>
      <c r="AC34" s="158"/>
      <c r="AD34" s="158"/>
      <c r="AE34" s="158"/>
      <c r="AF34" s="158"/>
      <c r="AG34" s="158"/>
      <c r="AH34" s="420"/>
      <c r="AI34" s="420"/>
      <c r="AJ34" s="420"/>
      <c r="AK34" s="419"/>
      <c r="AL34" s="419"/>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3"/>
      <c r="BS34" s="423"/>
      <c r="BT34" s="423"/>
      <c r="BU34" s="423"/>
      <c r="BV34" s="423"/>
      <c r="BW34" s="423"/>
      <c r="BX34" s="423"/>
      <c r="BY34" s="423"/>
      <c r="BZ34" s="423"/>
      <c r="CA34" s="423"/>
      <c r="CB34" s="423"/>
      <c r="CC34" s="423"/>
      <c r="CD34" s="423"/>
      <c r="CE34" s="423"/>
      <c r="CF34" s="420"/>
      <c r="CG34" s="420"/>
      <c r="CH34" s="420"/>
      <c r="CI34" s="420"/>
      <c r="CJ34" s="423"/>
      <c r="CK34" s="423"/>
      <c r="CL34" s="423"/>
      <c r="CM34" s="423"/>
      <c r="CN34" s="423"/>
      <c r="CO34" s="423"/>
      <c r="CP34" s="423"/>
      <c r="CQ34" s="423"/>
      <c r="CR34" s="423"/>
      <c r="CS34" s="423"/>
      <c r="CT34" s="423"/>
      <c r="CU34" s="423"/>
      <c r="CV34" s="423"/>
      <c r="CW34" s="423"/>
      <c r="CX34" s="423"/>
      <c r="CY34" s="423"/>
      <c r="CZ34" s="423"/>
      <c r="DA34" s="423"/>
      <c r="DB34" s="423"/>
      <c r="DC34" s="423"/>
      <c r="DD34" s="420"/>
      <c r="DE34" s="420"/>
    </row>
    <row r="35" spans="3:109" s="156" customFormat="1" ht="18.75" customHeight="1">
      <c r="C35" s="891"/>
      <c r="D35" s="891"/>
      <c r="E35" s="891"/>
      <c r="F35" s="891"/>
      <c r="G35" s="529"/>
      <c r="H35" s="529"/>
      <c r="I35" s="529"/>
      <c r="J35" s="529"/>
      <c r="K35" s="529"/>
      <c r="L35" s="529"/>
      <c r="M35" s="529"/>
      <c r="N35" s="160"/>
      <c r="O35" s="160"/>
      <c r="P35" s="891"/>
      <c r="Q35" s="891"/>
      <c r="R35" s="891"/>
      <c r="S35" s="891"/>
      <c r="T35" s="875"/>
      <c r="U35" s="580"/>
      <c r="V35" s="580"/>
      <c r="W35" s="580"/>
      <c r="X35" s="580"/>
      <c r="Y35" s="580"/>
      <c r="Z35" s="876"/>
      <c r="AC35" s="158"/>
      <c r="AD35" s="158"/>
      <c r="AE35" s="158"/>
      <c r="AF35" s="158"/>
      <c r="AG35" s="158"/>
      <c r="AH35" s="420"/>
      <c r="AI35" s="420"/>
      <c r="AJ35" s="420"/>
      <c r="AK35" s="419"/>
      <c r="AL35" s="419"/>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0"/>
      <c r="BL35" s="420"/>
      <c r="BM35" s="420"/>
      <c r="BN35" s="420"/>
      <c r="BO35" s="420"/>
      <c r="BP35" s="420"/>
      <c r="BQ35" s="420"/>
      <c r="BR35" s="423"/>
      <c r="BS35" s="423"/>
      <c r="BT35" s="423"/>
      <c r="BU35" s="423"/>
      <c r="BV35" s="423"/>
      <c r="BW35" s="423"/>
      <c r="BX35" s="423"/>
      <c r="BY35" s="423"/>
      <c r="BZ35" s="423"/>
      <c r="CA35" s="423"/>
      <c r="CB35" s="423"/>
      <c r="CC35" s="423"/>
      <c r="CD35" s="423"/>
      <c r="CE35" s="423"/>
      <c r="CF35" s="420"/>
      <c r="CG35" s="420"/>
      <c r="CH35" s="420"/>
      <c r="CI35" s="420"/>
      <c r="CJ35" s="423"/>
      <c r="CK35" s="423"/>
      <c r="CL35" s="423"/>
      <c r="CM35" s="423"/>
      <c r="CN35" s="423"/>
      <c r="CO35" s="423"/>
      <c r="CP35" s="423"/>
      <c r="CQ35" s="423"/>
      <c r="CR35" s="423"/>
      <c r="CS35" s="423"/>
      <c r="CT35" s="423"/>
      <c r="CU35" s="423"/>
      <c r="CV35" s="423"/>
      <c r="CW35" s="423"/>
      <c r="CX35" s="423"/>
      <c r="CY35" s="423"/>
      <c r="CZ35" s="423"/>
      <c r="DA35" s="423"/>
      <c r="DB35" s="423"/>
      <c r="DC35" s="423"/>
      <c r="DD35" s="420"/>
      <c r="DE35" s="420"/>
    </row>
    <row r="36" spans="3:109" s="156" customFormat="1" ht="18.75" customHeight="1">
      <c r="C36" s="891" t="s">
        <v>214</v>
      </c>
      <c r="D36" s="891"/>
      <c r="E36" s="891"/>
      <c r="F36" s="891"/>
      <c r="G36" s="529"/>
      <c r="H36" s="529"/>
      <c r="I36" s="529"/>
      <c r="J36" s="529"/>
      <c r="K36" s="529"/>
      <c r="L36" s="529"/>
      <c r="M36" s="529"/>
      <c r="N36" s="160"/>
      <c r="O36" s="160"/>
      <c r="P36" s="891" t="s">
        <v>214</v>
      </c>
      <c r="Q36" s="891"/>
      <c r="R36" s="891"/>
      <c r="S36" s="891"/>
      <c r="T36" s="872"/>
      <c r="U36" s="873"/>
      <c r="V36" s="873"/>
      <c r="W36" s="873"/>
      <c r="X36" s="873"/>
      <c r="Y36" s="873"/>
      <c r="Z36" s="874"/>
      <c r="AC36" s="158"/>
      <c r="AD36" s="158"/>
      <c r="AE36" s="158"/>
      <c r="AF36" s="158"/>
      <c r="AG36" s="158"/>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3"/>
      <c r="BS36" s="423"/>
      <c r="BT36" s="423"/>
      <c r="BU36" s="423"/>
      <c r="BV36" s="423"/>
      <c r="BW36" s="423"/>
      <c r="BX36" s="423"/>
      <c r="BY36" s="423"/>
      <c r="BZ36" s="423"/>
      <c r="CA36" s="423"/>
      <c r="CB36" s="423"/>
      <c r="CC36" s="423"/>
      <c r="CD36" s="423"/>
      <c r="CE36" s="423"/>
      <c r="CF36" s="420"/>
      <c r="CG36" s="420"/>
      <c r="CH36" s="420"/>
      <c r="CI36" s="420"/>
      <c r="CJ36" s="423"/>
      <c r="CK36" s="423"/>
      <c r="CL36" s="423"/>
      <c r="CM36" s="423"/>
      <c r="CN36" s="423"/>
      <c r="CO36" s="423"/>
      <c r="CP36" s="423"/>
      <c r="CQ36" s="423"/>
      <c r="CR36" s="423"/>
      <c r="CS36" s="423"/>
      <c r="CT36" s="423"/>
      <c r="CU36" s="423"/>
      <c r="CV36" s="423"/>
      <c r="CW36" s="423"/>
      <c r="CX36" s="423"/>
      <c r="CY36" s="423"/>
      <c r="CZ36" s="423"/>
      <c r="DA36" s="423"/>
      <c r="DB36" s="423"/>
      <c r="DC36" s="423"/>
      <c r="DD36" s="420"/>
      <c r="DE36" s="420"/>
    </row>
    <row r="37" spans="3:109" s="156" customFormat="1" ht="18.75" customHeight="1">
      <c r="C37" s="891"/>
      <c r="D37" s="891"/>
      <c r="E37" s="891"/>
      <c r="F37" s="891"/>
      <c r="G37" s="529"/>
      <c r="H37" s="529"/>
      <c r="I37" s="529"/>
      <c r="J37" s="529"/>
      <c r="K37" s="529"/>
      <c r="L37" s="529"/>
      <c r="M37" s="529"/>
      <c r="N37" s="160"/>
      <c r="O37" s="160"/>
      <c r="P37" s="891"/>
      <c r="Q37" s="891"/>
      <c r="R37" s="891"/>
      <c r="S37" s="891"/>
      <c r="T37" s="875"/>
      <c r="U37" s="580"/>
      <c r="V37" s="580"/>
      <c r="W37" s="580"/>
      <c r="X37" s="580"/>
      <c r="Y37" s="580"/>
      <c r="Z37" s="876"/>
      <c r="AC37" s="158"/>
      <c r="AD37" s="158"/>
      <c r="AE37" s="158"/>
      <c r="AF37" s="158"/>
      <c r="AG37" s="158"/>
      <c r="AH37" s="420"/>
      <c r="AI37" s="420"/>
      <c r="AJ37" s="420"/>
      <c r="AK37" s="420"/>
      <c r="AL37" s="420"/>
      <c r="AM37" s="420"/>
      <c r="AN37" s="420"/>
      <c r="AO37" s="420"/>
      <c r="AP37" s="420"/>
      <c r="AQ37" s="420"/>
      <c r="AR37" s="420"/>
      <c r="AS37" s="420"/>
      <c r="AT37" s="434"/>
      <c r="AU37" s="434"/>
      <c r="AV37" s="434"/>
      <c r="AW37" s="434"/>
      <c r="AX37" s="434"/>
      <c r="AY37" s="420"/>
      <c r="AZ37" s="420"/>
      <c r="BA37" s="420"/>
      <c r="BB37" s="420"/>
      <c r="BC37" s="420"/>
      <c r="BD37" s="420"/>
      <c r="BE37" s="420"/>
      <c r="BF37" s="420"/>
      <c r="BG37" s="420"/>
      <c r="BH37" s="420"/>
      <c r="BI37" s="420"/>
      <c r="BJ37" s="420"/>
      <c r="BK37" s="420"/>
      <c r="BL37" s="420"/>
      <c r="BM37" s="420"/>
      <c r="BN37" s="420"/>
      <c r="BO37" s="420"/>
      <c r="BP37" s="420"/>
      <c r="BQ37" s="420"/>
      <c r="BR37" s="423"/>
      <c r="BS37" s="423"/>
      <c r="BT37" s="423"/>
      <c r="BU37" s="423"/>
      <c r="BV37" s="423"/>
      <c r="BW37" s="423"/>
      <c r="BX37" s="423"/>
      <c r="BY37" s="423"/>
      <c r="BZ37" s="423"/>
      <c r="CA37" s="423"/>
      <c r="CB37" s="423"/>
      <c r="CC37" s="423"/>
      <c r="CD37" s="423"/>
      <c r="CE37" s="423"/>
      <c r="CF37" s="420"/>
      <c r="CG37" s="420"/>
      <c r="CH37" s="420"/>
      <c r="CI37" s="420"/>
      <c r="CJ37" s="423"/>
      <c r="CK37" s="423"/>
      <c r="CL37" s="423"/>
      <c r="CM37" s="423"/>
      <c r="CN37" s="423"/>
      <c r="CO37" s="423"/>
      <c r="CP37" s="423"/>
      <c r="CQ37" s="423"/>
      <c r="CR37" s="423"/>
      <c r="CS37" s="423"/>
      <c r="CT37" s="423"/>
      <c r="CU37" s="423"/>
      <c r="CV37" s="423"/>
      <c r="CW37" s="423"/>
      <c r="CX37" s="423"/>
      <c r="CY37" s="423"/>
      <c r="CZ37" s="423"/>
      <c r="DA37" s="423"/>
      <c r="DB37" s="423"/>
      <c r="DC37" s="423"/>
      <c r="DD37" s="420"/>
      <c r="DE37" s="420"/>
    </row>
    <row r="38" spans="3:109" s="156" customFormat="1" ht="18.75" customHeight="1">
      <c r="C38" s="891" t="s">
        <v>215</v>
      </c>
      <c r="D38" s="891"/>
      <c r="E38" s="891"/>
      <c r="F38" s="891"/>
      <c r="G38" s="529"/>
      <c r="H38" s="529"/>
      <c r="I38" s="529"/>
      <c r="J38" s="529"/>
      <c r="K38" s="529"/>
      <c r="L38" s="529"/>
      <c r="M38" s="529"/>
      <c r="N38" s="160"/>
      <c r="O38" s="160"/>
      <c r="P38" s="891" t="s">
        <v>215</v>
      </c>
      <c r="Q38" s="891"/>
      <c r="R38" s="891"/>
      <c r="S38" s="891"/>
      <c r="T38" s="892"/>
      <c r="U38" s="893"/>
      <c r="V38" s="893"/>
      <c r="W38" s="893"/>
      <c r="X38" s="893"/>
      <c r="Y38" s="893"/>
      <c r="Z38" s="894"/>
      <c r="AC38" s="158"/>
      <c r="AD38" s="158"/>
      <c r="AE38" s="158"/>
      <c r="AF38" s="158"/>
      <c r="AG38" s="158"/>
      <c r="AH38" s="420"/>
      <c r="AI38" s="420"/>
      <c r="AJ38" s="420"/>
      <c r="AK38" s="420"/>
      <c r="AL38" s="420"/>
      <c r="AM38" s="420"/>
      <c r="AN38" s="420"/>
      <c r="AO38" s="420"/>
      <c r="AP38" s="420"/>
      <c r="AQ38" s="420"/>
      <c r="AR38" s="420"/>
      <c r="AS38" s="420"/>
      <c r="AT38" s="420"/>
      <c r="AU38" s="420"/>
      <c r="AV38" s="420"/>
      <c r="AW38" s="434"/>
      <c r="AX38" s="434"/>
      <c r="AY38" s="420"/>
      <c r="AZ38" s="420"/>
      <c r="BA38" s="420"/>
      <c r="BB38" s="420"/>
      <c r="BC38" s="420"/>
      <c r="BD38" s="420"/>
      <c r="BE38" s="420"/>
      <c r="BF38" s="420"/>
      <c r="BG38" s="420"/>
      <c r="BH38" s="420"/>
      <c r="BI38" s="420"/>
      <c r="BJ38" s="420"/>
      <c r="BK38" s="420"/>
      <c r="BL38" s="420"/>
      <c r="BM38" s="420"/>
      <c r="BN38" s="420"/>
      <c r="BO38" s="420"/>
      <c r="BP38" s="420"/>
      <c r="BQ38" s="420"/>
      <c r="BR38" s="423"/>
      <c r="BS38" s="423"/>
      <c r="BT38" s="423"/>
      <c r="BU38" s="423"/>
      <c r="BV38" s="423"/>
      <c r="BW38" s="423"/>
      <c r="BX38" s="423"/>
      <c r="BY38" s="423"/>
      <c r="BZ38" s="423"/>
      <c r="CA38" s="423"/>
      <c r="CB38" s="423"/>
      <c r="CC38" s="423"/>
      <c r="CD38" s="423"/>
      <c r="CE38" s="423"/>
      <c r="CF38" s="420"/>
      <c r="CG38" s="420"/>
      <c r="CH38" s="420"/>
      <c r="CI38" s="420"/>
      <c r="CJ38" s="423"/>
      <c r="CK38" s="423"/>
      <c r="CL38" s="423"/>
      <c r="CM38" s="423"/>
      <c r="CN38" s="423"/>
      <c r="CO38" s="423"/>
      <c r="CP38" s="423"/>
      <c r="CQ38" s="423"/>
      <c r="CR38" s="423"/>
      <c r="CS38" s="423"/>
      <c r="CT38" s="423"/>
      <c r="CU38" s="423"/>
      <c r="CV38" s="423"/>
      <c r="CW38" s="423"/>
      <c r="CX38" s="423"/>
      <c r="CY38" s="423"/>
      <c r="CZ38" s="423"/>
      <c r="DA38" s="423"/>
      <c r="DB38" s="423"/>
      <c r="DC38" s="423"/>
      <c r="DD38" s="420"/>
      <c r="DE38" s="420"/>
    </row>
    <row r="39" spans="3:109" s="156" customFormat="1" ht="18.75" customHeight="1">
      <c r="C39" s="174" t="s">
        <v>212</v>
      </c>
      <c r="D39" s="891" t="s">
        <v>219</v>
      </c>
      <c r="E39" s="891"/>
      <c r="F39" s="891"/>
      <c r="G39" s="897" t="s">
        <v>222</v>
      </c>
      <c r="H39" s="897"/>
      <c r="I39" s="891" t="s">
        <v>220</v>
      </c>
      <c r="J39" s="891"/>
      <c r="K39" s="891"/>
      <c r="L39" s="891"/>
      <c r="M39" s="891"/>
      <c r="N39" s="157"/>
      <c r="O39" s="160"/>
      <c r="P39" s="891" t="s">
        <v>473</v>
      </c>
      <c r="Q39" s="891"/>
      <c r="R39" s="891"/>
      <c r="S39" s="891"/>
      <c r="T39" s="840"/>
      <c r="U39" s="840"/>
      <c r="V39" s="840"/>
      <c r="W39" s="840"/>
      <c r="X39" s="840"/>
      <c r="Y39" s="831"/>
      <c r="Z39" s="164" t="s">
        <v>221</v>
      </c>
      <c r="AC39" s="158"/>
      <c r="AD39" s="158"/>
      <c r="AE39" s="158"/>
      <c r="AF39" s="158"/>
      <c r="AG39" s="158"/>
      <c r="AH39" s="420"/>
      <c r="AI39" s="420"/>
      <c r="AJ39" s="420"/>
      <c r="AK39" s="420"/>
      <c r="AL39" s="420"/>
      <c r="AM39" s="420"/>
      <c r="AN39" s="420"/>
      <c r="AO39" s="420"/>
      <c r="AP39" s="420"/>
      <c r="AQ39" s="420"/>
      <c r="AR39" s="420"/>
      <c r="AS39" s="420"/>
      <c r="AT39" s="420"/>
      <c r="AU39" s="420"/>
      <c r="AV39" s="420"/>
      <c r="AW39" s="434"/>
      <c r="AX39" s="434"/>
      <c r="AY39" s="420"/>
      <c r="AZ39" s="420"/>
      <c r="BA39" s="420"/>
      <c r="BB39" s="420"/>
      <c r="BC39" s="420"/>
      <c r="BD39" s="420"/>
      <c r="BE39" s="420"/>
      <c r="BF39" s="420"/>
      <c r="BG39" s="420"/>
      <c r="BH39" s="420"/>
      <c r="BI39" s="420"/>
      <c r="BJ39" s="420"/>
      <c r="BK39" s="420"/>
      <c r="BL39" s="420"/>
      <c r="BM39" s="420"/>
      <c r="BN39" s="420"/>
      <c r="BO39" s="420"/>
      <c r="BP39" s="420"/>
      <c r="BQ39" s="420"/>
      <c r="BR39" s="423"/>
      <c r="BS39" s="423"/>
      <c r="BT39" s="423"/>
      <c r="BU39" s="423"/>
      <c r="BV39" s="423"/>
      <c r="BW39" s="423"/>
      <c r="BX39" s="423"/>
      <c r="BY39" s="423"/>
      <c r="BZ39" s="423"/>
      <c r="CA39" s="423"/>
      <c r="CB39" s="423"/>
      <c r="CC39" s="423"/>
      <c r="CD39" s="423"/>
      <c r="CE39" s="423"/>
      <c r="CF39" s="420"/>
      <c r="CG39" s="420"/>
      <c r="CH39" s="420"/>
      <c r="CI39" s="420"/>
      <c r="CJ39" s="423"/>
      <c r="CK39" s="423"/>
      <c r="CL39" s="423"/>
      <c r="CM39" s="423"/>
      <c r="CN39" s="423"/>
      <c r="CO39" s="423"/>
      <c r="CP39" s="423"/>
      <c r="CQ39" s="423"/>
      <c r="CR39" s="423"/>
      <c r="CS39" s="423"/>
      <c r="CT39" s="423"/>
      <c r="CU39" s="423"/>
      <c r="CV39" s="423"/>
      <c r="CW39" s="423"/>
      <c r="CX39" s="423"/>
      <c r="CY39" s="423"/>
      <c r="CZ39" s="423"/>
      <c r="DA39" s="423"/>
      <c r="DB39" s="423"/>
      <c r="DC39" s="423"/>
      <c r="DD39" s="420"/>
      <c r="DE39" s="420"/>
    </row>
    <row r="40" spans="3:109" s="156" customFormat="1" ht="18.75" customHeight="1">
      <c r="C40" s="174">
        <v>1</v>
      </c>
      <c r="D40" s="840"/>
      <c r="E40" s="840"/>
      <c r="F40" s="840"/>
      <c r="G40" s="898"/>
      <c r="H40" s="898"/>
      <c r="I40" s="840"/>
      <c r="J40" s="840"/>
      <c r="K40" s="840"/>
      <c r="L40" s="831"/>
      <c r="M40" s="164" t="s">
        <v>221</v>
      </c>
      <c r="N40" s="161"/>
      <c r="P40" s="891" t="s">
        <v>476</v>
      </c>
      <c r="Q40" s="891"/>
      <c r="R40" s="891"/>
      <c r="S40" s="891"/>
      <c r="T40" s="892"/>
      <c r="U40" s="893"/>
      <c r="V40" s="893"/>
      <c r="W40" s="893"/>
      <c r="X40" s="893"/>
      <c r="Y40" s="893"/>
      <c r="Z40" s="164" t="s">
        <v>171</v>
      </c>
      <c r="AC40" s="158"/>
      <c r="AD40" s="158"/>
      <c r="AE40" s="158"/>
      <c r="AF40" s="158"/>
      <c r="AG40" s="158"/>
      <c r="AH40" s="420"/>
      <c r="AI40" s="420"/>
      <c r="AJ40" s="420"/>
      <c r="AK40" s="420"/>
      <c r="AL40" s="420"/>
      <c r="AM40" s="420"/>
      <c r="AN40" s="420"/>
      <c r="AO40" s="420"/>
      <c r="AP40" s="420"/>
      <c r="AQ40" s="420"/>
      <c r="AR40" s="420"/>
      <c r="AS40" s="420"/>
      <c r="AT40" s="420"/>
      <c r="AU40" s="420"/>
      <c r="AV40" s="420"/>
      <c r="AW40" s="434"/>
      <c r="AX40" s="434"/>
      <c r="AY40" s="420"/>
      <c r="AZ40" s="420"/>
      <c r="BA40" s="420"/>
      <c r="BB40" s="420"/>
      <c r="BC40" s="420"/>
      <c r="BD40" s="420"/>
      <c r="BE40" s="420"/>
      <c r="BF40" s="420"/>
      <c r="BG40" s="420"/>
      <c r="BH40" s="420"/>
      <c r="BI40" s="420"/>
      <c r="BJ40" s="420"/>
      <c r="BK40" s="420"/>
      <c r="BL40" s="420"/>
      <c r="BM40" s="420"/>
      <c r="BN40" s="420"/>
      <c r="BO40" s="420"/>
      <c r="BP40" s="420"/>
      <c r="BQ40" s="420"/>
      <c r="BR40" s="423"/>
      <c r="BS40" s="423"/>
      <c r="BT40" s="423"/>
      <c r="BU40" s="423"/>
      <c r="BV40" s="423"/>
      <c r="BW40" s="423"/>
      <c r="BX40" s="423"/>
      <c r="BY40" s="423"/>
      <c r="BZ40" s="423"/>
      <c r="CA40" s="423"/>
      <c r="CB40" s="423"/>
      <c r="CC40" s="423"/>
      <c r="CD40" s="423"/>
      <c r="CE40" s="423"/>
      <c r="CF40" s="420"/>
      <c r="CG40" s="420"/>
      <c r="CH40" s="420"/>
      <c r="CI40" s="420"/>
      <c r="CJ40" s="423"/>
      <c r="CK40" s="423"/>
      <c r="CL40" s="423"/>
      <c r="CM40" s="423"/>
      <c r="CN40" s="423"/>
      <c r="CO40" s="423"/>
      <c r="CP40" s="423"/>
      <c r="CQ40" s="423"/>
      <c r="CR40" s="423"/>
      <c r="CS40" s="423"/>
      <c r="CT40" s="423"/>
      <c r="CU40" s="423"/>
      <c r="CV40" s="423"/>
      <c r="CW40" s="423"/>
      <c r="CX40" s="423"/>
      <c r="CY40" s="423"/>
      <c r="CZ40" s="423"/>
      <c r="DA40" s="423"/>
      <c r="DB40" s="423"/>
      <c r="DC40" s="423"/>
      <c r="DD40" s="420"/>
      <c r="DE40" s="420"/>
    </row>
    <row r="41" spans="3:109" s="156" customFormat="1" ht="18.75" customHeight="1">
      <c r="C41" s="174">
        <v>2</v>
      </c>
      <c r="D41" s="840"/>
      <c r="E41" s="840"/>
      <c r="F41" s="840"/>
      <c r="G41" s="529"/>
      <c r="H41" s="529"/>
      <c r="I41" s="840"/>
      <c r="J41" s="840"/>
      <c r="K41" s="840"/>
      <c r="L41" s="831"/>
      <c r="M41" s="164" t="s">
        <v>221</v>
      </c>
      <c r="N41" s="161"/>
      <c r="P41" s="891" t="s">
        <v>477</v>
      </c>
      <c r="Q41" s="891"/>
      <c r="R41" s="891"/>
      <c r="S41" s="891"/>
      <c r="T41" s="911">
        <f>SUM(T39:Y40,P44)</f>
        <v>0</v>
      </c>
      <c r="U41" s="911"/>
      <c r="V41" s="911"/>
      <c r="W41" s="911"/>
      <c r="X41" s="911"/>
      <c r="Y41" s="912"/>
      <c r="Z41" s="164" t="s">
        <v>221</v>
      </c>
      <c r="AC41" s="158"/>
      <c r="AD41" s="158"/>
      <c r="AE41" s="158"/>
      <c r="AF41" s="158"/>
      <c r="AG41" s="158"/>
      <c r="AH41" s="420"/>
      <c r="AI41" s="420"/>
      <c r="AJ41" s="420"/>
      <c r="AK41" s="420"/>
      <c r="AL41" s="420"/>
      <c r="AM41" s="420"/>
      <c r="AN41" s="420"/>
      <c r="AO41" s="420"/>
      <c r="AP41" s="420"/>
      <c r="AQ41" s="420"/>
      <c r="AR41" s="420"/>
      <c r="AS41" s="420"/>
      <c r="AT41" s="420"/>
      <c r="AU41" s="420"/>
      <c r="AV41" s="420"/>
      <c r="AW41" s="434"/>
      <c r="AX41" s="434"/>
      <c r="AY41" s="420"/>
      <c r="AZ41" s="420"/>
      <c r="BA41" s="420"/>
      <c r="BB41" s="420"/>
      <c r="BC41" s="420"/>
      <c r="BD41" s="420"/>
      <c r="BE41" s="420"/>
      <c r="BF41" s="420"/>
      <c r="BG41" s="420"/>
      <c r="BH41" s="420"/>
      <c r="BI41" s="420"/>
      <c r="BJ41" s="420"/>
      <c r="BK41" s="420"/>
      <c r="BL41" s="420"/>
      <c r="BM41" s="420"/>
      <c r="BN41" s="420"/>
      <c r="BO41" s="420"/>
      <c r="BP41" s="420"/>
      <c r="BQ41" s="420"/>
      <c r="BR41" s="423"/>
      <c r="BS41" s="423"/>
      <c r="BT41" s="423"/>
      <c r="BU41" s="423"/>
      <c r="BV41" s="423"/>
      <c r="BW41" s="423"/>
      <c r="BX41" s="423"/>
      <c r="BY41" s="423"/>
      <c r="BZ41" s="423"/>
      <c r="CA41" s="423"/>
      <c r="CB41" s="423"/>
      <c r="CC41" s="423"/>
      <c r="CD41" s="423"/>
      <c r="CE41" s="423"/>
      <c r="CF41" s="420"/>
      <c r="CG41" s="420"/>
      <c r="CH41" s="420"/>
      <c r="CI41" s="420"/>
      <c r="CJ41" s="423"/>
      <c r="CK41" s="423"/>
      <c r="CL41" s="423"/>
      <c r="CM41" s="423"/>
      <c r="CN41" s="423"/>
      <c r="CO41" s="423"/>
      <c r="CP41" s="423"/>
      <c r="CQ41" s="423"/>
      <c r="CR41" s="423"/>
      <c r="CS41" s="423"/>
      <c r="CT41" s="423"/>
      <c r="CU41" s="423"/>
      <c r="CV41" s="423"/>
      <c r="CW41" s="423"/>
      <c r="CX41" s="423"/>
      <c r="CY41" s="423"/>
      <c r="CZ41" s="423"/>
      <c r="DA41" s="423"/>
      <c r="DB41" s="423"/>
      <c r="DC41" s="423"/>
      <c r="DD41" s="420"/>
      <c r="DE41" s="420"/>
    </row>
    <row r="42" spans="3:109" s="156" customFormat="1" ht="18.75" customHeight="1">
      <c r="C42" s="174">
        <v>3</v>
      </c>
      <c r="D42" s="840"/>
      <c r="E42" s="840"/>
      <c r="F42" s="840"/>
      <c r="G42" s="529"/>
      <c r="H42" s="529"/>
      <c r="I42" s="840"/>
      <c r="J42" s="840"/>
      <c r="K42" s="840"/>
      <c r="L42" s="831"/>
      <c r="M42" s="164" t="s">
        <v>221</v>
      </c>
      <c r="N42" s="161"/>
      <c r="P42" s="891" t="s">
        <v>478</v>
      </c>
      <c r="Q42" s="891"/>
      <c r="R42" s="891"/>
      <c r="S42" s="891"/>
      <c r="T42" s="840"/>
      <c r="U42" s="840"/>
      <c r="V42" s="840"/>
      <c r="W42" s="840"/>
      <c r="X42" s="840"/>
      <c r="Y42" s="831"/>
      <c r="Z42" s="164" t="s">
        <v>171</v>
      </c>
      <c r="AC42" s="158"/>
      <c r="AD42" s="158"/>
      <c r="AE42" s="158"/>
      <c r="AF42" s="158"/>
      <c r="AG42" s="158"/>
      <c r="AH42" s="420"/>
      <c r="AI42" s="420"/>
      <c r="AJ42" s="420"/>
      <c r="AK42" s="420"/>
      <c r="AL42" s="420"/>
      <c r="AM42" s="420"/>
      <c r="AN42" s="420"/>
      <c r="AO42" s="420"/>
      <c r="AP42" s="420"/>
      <c r="AQ42" s="420"/>
      <c r="AR42" s="420"/>
      <c r="AS42" s="420"/>
      <c r="AT42" s="420"/>
      <c r="AU42" s="420"/>
      <c r="AV42" s="420"/>
      <c r="AW42" s="434"/>
      <c r="AX42" s="434"/>
      <c r="AY42" s="420"/>
      <c r="AZ42" s="420"/>
      <c r="BA42" s="420"/>
      <c r="BB42" s="420"/>
      <c r="BC42" s="420"/>
      <c r="BD42" s="420"/>
      <c r="BE42" s="420"/>
      <c r="BF42" s="420"/>
      <c r="BG42" s="420"/>
      <c r="BH42" s="420"/>
      <c r="BI42" s="420"/>
      <c r="BJ42" s="420"/>
      <c r="BK42" s="420"/>
      <c r="BL42" s="420"/>
      <c r="BM42" s="420"/>
      <c r="BN42" s="420"/>
      <c r="BO42" s="420"/>
      <c r="BP42" s="420"/>
      <c r="BQ42" s="420"/>
      <c r="BR42" s="423"/>
      <c r="BS42" s="423"/>
      <c r="BT42" s="423"/>
      <c r="BU42" s="423"/>
      <c r="BV42" s="423"/>
      <c r="BW42" s="423"/>
      <c r="BX42" s="423"/>
      <c r="BY42" s="423"/>
      <c r="BZ42" s="423"/>
      <c r="CA42" s="423"/>
      <c r="CB42" s="423"/>
      <c r="CC42" s="423"/>
      <c r="CD42" s="423"/>
      <c r="CE42" s="423"/>
      <c r="CF42" s="420"/>
      <c r="CG42" s="420"/>
      <c r="CH42" s="420"/>
      <c r="CI42" s="420"/>
      <c r="CJ42" s="423"/>
      <c r="CK42" s="423"/>
      <c r="CL42" s="423"/>
      <c r="CM42" s="423"/>
      <c r="CN42" s="423"/>
      <c r="CO42" s="423"/>
      <c r="CP42" s="423"/>
      <c r="CQ42" s="423"/>
      <c r="CR42" s="423"/>
      <c r="CS42" s="423"/>
      <c r="CT42" s="423"/>
      <c r="CU42" s="423"/>
      <c r="CV42" s="423"/>
      <c r="CW42" s="423"/>
      <c r="CX42" s="423"/>
      <c r="CY42" s="423"/>
      <c r="CZ42" s="423"/>
      <c r="DA42" s="423"/>
      <c r="DB42" s="423"/>
      <c r="DC42" s="423"/>
      <c r="DD42" s="420"/>
      <c r="DE42" s="420"/>
    </row>
    <row r="43" spans="3:109" s="156" customFormat="1" ht="18.75" customHeight="1">
      <c r="C43" s="174">
        <v>4</v>
      </c>
      <c r="D43" s="840"/>
      <c r="E43" s="840"/>
      <c r="F43" s="840"/>
      <c r="G43" s="529"/>
      <c r="H43" s="529"/>
      <c r="I43" s="840"/>
      <c r="J43" s="840"/>
      <c r="K43" s="840"/>
      <c r="L43" s="831"/>
      <c r="M43" s="164" t="s">
        <v>221</v>
      </c>
      <c r="N43" s="161"/>
      <c r="P43" s="545" t="s">
        <v>520</v>
      </c>
      <c r="Q43" s="551"/>
      <c r="R43" s="551"/>
      <c r="S43" s="551"/>
      <c r="T43" s="551"/>
      <c r="U43" s="551"/>
      <c r="V43" s="551"/>
      <c r="W43" s="551"/>
      <c r="X43" s="551"/>
      <c r="Y43" s="551"/>
      <c r="Z43" s="546"/>
      <c r="AC43" s="158"/>
      <c r="AD43" s="158"/>
      <c r="AE43" s="158"/>
      <c r="AF43" s="158"/>
      <c r="AG43" s="158"/>
      <c r="AH43" s="420"/>
      <c r="AI43" s="420"/>
      <c r="AJ43" s="420"/>
      <c r="AK43" s="420"/>
      <c r="AL43" s="420"/>
      <c r="AM43" s="420"/>
      <c r="AN43" s="420"/>
      <c r="AO43" s="420"/>
      <c r="AP43" s="420"/>
      <c r="AQ43" s="420"/>
      <c r="AR43" s="420"/>
      <c r="AS43" s="420"/>
      <c r="AT43" s="420"/>
      <c r="AU43" s="420"/>
      <c r="AV43" s="420"/>
      <c r="AW43" s="434"/>
      <c r="AX43" s="434"/>
      <c r="AY43" s="420"/>
      <c r="AZ43" s="420"/>
      <c r="BA43" s="420"/>
      <c r="BB43" s="420"/>
      <c r="BC43" s="420"/>
      <c r="BD43" s="420"/>
      <c r="BE43" s="420"/>
      <c r="BF43" s="420"/>
      <c r="BG43" s="420"/>
      <c r="BH43" s="420"/>
      <c r="BI43" s="420"/>
      <c r="BJ43" s="420"/>
      <c r="BK43" s="420"/>
      <c r="BL43" s="420"/>
      <c r="BM43" s="420"/>
      <c r="BN43" s="420"/>
      <c r="BO43" s="420"/>
      <c r="BP43" s="420"/>
      <c r="BQ43" s="420"/>
      <c r="BR43" s="423"/>
      <c r="BS43" s="423"/>
      <c r="BT43" s="423"/>
      <c r="BU43" s="423"/>
      <c r="BV43" s="423"/>
      <c r="BW43" s="423"/>
      <c r="BX43" s="423"/>
      <c r="BY43" s="423"/>
      <c r="BZ43" s="423"/>
      <c r="CA43" s="423"/>
      <c r="CB43" s="423"/>
      <c r="CC43" s="423"/>
      <c r="CD43" s="423"/>
      <c r="CE43" s="423"/>
      <c r="CF43" s="420"/>
      <c r="CG43" s="420"/>
      <c r="CH43" s="420"/>
      <c r="CI43" s="420"/>
      <c r="CJ43" s="423"/>
      <c r="CK43" s="423"/>
      <c r="CL43" s="423"/>
      <c r="CM43" s="423"/>
      <c r="CN43" s="423"/>
      <c r="CO43" s="423"/>
      <c r="CP43" s="423"/>
      <c r="CQ43" s="423"/>
      <c r="CR43" s="423"/>
      <c r="CS43" s="423"/>
      <c r="CT43" s="423"/>
      <c r="CU43" s="423"/>
      <c r="CV43" s="423"/>
      <c r="CW43" s="423"/>
      <c r="CX43" s="423"/>
      <c r="CY43" s="423"/>
      <c r="CZ43" s="423"/>
      <c r="DA43" s="423"/>
      <c r="DB43" s="423"/>
      <c r="DC43" s="423"/>
      <c r="DD43" s="420"/>
      <c r="DE43" s="420"/>
    </row>
    <row r="44" spans="3:109" s="156" customFormat="1" ht="18.75" customHeight="1">
      <c r="C44" s="174">
        <v>5</v>
      </c>
      <c r="D44" s="840"/>
      <c r="E44" s="840"/>
      <c r="F44" s="840"/>
      <c r="G44" s="529"/>
      <c r="H44" s="529"/>
      <c r="I44" s="840"/>
      <c r="J44" s="840"/>
      <c r="K44" s="840"/>
      <c r="L44" s="831"/>
      <c r="M44" s="164" t="s">
        <v>221</v>
      </c>
      <c r="N44" s="161"/>
      <c r="P44" s="831"/>
      <c r="Q44" s="832"/>
      <c r="R44" s="832"/>
      <c r="S44" s="832"/>
      <c r="T44" s="832"/>
      <c r="U44" s="832"/>
      <c r="V44" s="832"/>
      <c r="W44" s="832"/>
      <c r="X44" s="832"/>
      <c r="Y44" s="832"/>
      <c r="Z44" s="164" t="s">
        <v>171</v>
      </c>
      <c r="AC44" s="158"/>
      <c r="AD44" s="158"/>
      <c r="AE44" s="158"/>
      <c r="AF44" s="158"/>
      <c r="AG44" s="158"/>
      <c r="AH44" s="420"/>
      <c r="AI44" s="420"/>
      <c r="AJ44" s="420"/>
      <c r="AK44" s="420"/>
      <c r="AL44" s="420"/>
      <c r="AM44" s="420"/>
      <c r="AN44" s="420"/>
      <c r="AO44" s="420"/>
      <c r="AP44" s="420"/>
      <c r="AQ44" s="420"/>
      <c r="AR44" s="420"/>
      <c r="AS44" s="420"/>
      <c r="AT44" s="420"/>
      <c r="AU44" s="420"/>
      <c r="AV44" s="420"/>
      <c r="AW44" s="434"/>
      <c r="AX44" s="434"/>
      <c r="AY44" s="420"/>
      <c r="AZ44" s="420"/>
      <c r="BA44" s="420"/>
      <c r="BB44" s="420"/>
      <c r="BC44" s="420"/>
      <c r="BD44" s="420"/>
      <c r="BE44" s="420"/>
      <c r="BF44" s="420"/>
      <c r="BG44" s="420"/>
      <c r="BH44" s="420"/>
      <c r="BI44" s="420"/>
      <c r="BJ44" s="420"/>
      <c r="BK44" s="420"/>
      <c r="BL44" s="420"/>
      <c r="BM44" s="420"/>
      <c r="BN44" s="420"/>
      <c r="BO44" s="420"/>
      <c r="BP44" s="420"/>
      <c r="BQ44" s="420"/>
      <c r="BR44" s="423"/>
      <c r="BS44" s="423"/>
      <c r="BT44" s="423"/>
      <c r="BU44" s="423"/>
      <c r="BV44" s="423"/>
      <c r="BW44" s="423"/>
      <c r="BX44" s="423"/>
      <c r="BY44" s="423"/>
      <c r="BZ44" s="423"/>
      <c r="CA44" s="423"/>
      <c r="CB44" s="423"/>
      <c r="CC44" s="423"/>
      <c r="CD44" s="423"/>
      <c r="CE44" s="423"/>
      <c r="CF44" s="420"/>
      <c r="CG44" s="420"/>
      <c r="CH44" s="420"/>
      <c r="CI44" s="420"/>
      <c r="CJ44" s="423"/>
      <c r="CK44" s="423"/>
      <c r="CL44" s="423"/>
      <c r="CM44" s="423"/>
      <c r="CN44" s="423"/>
      <c r="CO44" s="423"/>
      <c r="CP44" s="423"/>
      <c r="CQ44" s="423"/>
      <c r="CR44" s="423"/>
      <c r="CS44" s="423"/>
      <c r="CT44" s="423"/>
      <c r="CU44" s="423"/>
      <c r="CV44" s="423"/>
      <c r="CW44" s="423"/>
      <c r="CX44" s="423"/>
      <c r="CY44" s="423"/>
      <c r="CZ44" s="423"/>
      <c r="DA44" s="423"/>
      <c r="DB44" s="423"/>
      <c r="DC44" s="423"/>
      <c r="DD44" s="420"/>
      <c r="DE44" s="420"/>
    </row>
    <row r="45" spans="3:109" s="156" customFormat="1" ht="18.75" customHeight="1">
      <c r="C45" s="174">
        <v>6</v>
      </c>
      <c r="D45" s="840"/>
      <c r="E45" s="840"/>
      <c r="F45" s="840"/>
      <c r="G45" s="529"/>
      <c r="H45" s="529"/>
      <c r="I45" s="840"/>
      <c r="J45" s="840"/>
      <c r="K45" s="840"/>
      <c r="L45" s="831"/>
      <c r="M45" s="164" t="s">
        <v>221</v>
      </c>
      <c r="N45" s="161"/>
      <c r="AC45" s="158"/>
      <c r="AD45" s="158"/>
      <c r="AE45" s="158"/>
      <c r="AF45" s="158"/>
      <c r="AG45" s="158"/>
      <c r="AH45" s="420"/>
      <c r="AI45" s="420"/>
      <c r="AJ45" s="420"/>
      <c r="AK45" s="420"/>
      <c r="AL45" s="420"/>
      <c r="AM45" s="420"/>
      <c r="AN45" s="420"/>
      <c r="AO45" s="420"/>
      <c r="AP45" s="420"/>
      <c r="AQ45" s="420"/>
      <c r="AR45" s="420"/>
      <c r="AS45" s="420"/>
      <c r="AT45" s="420"/>
      <c r="AU45" s="420"/>
      <c r="AV45" s="420"/>
      <c r="AW45" s="434"/>
      <c r="AX45" s="434"/>
      <c r="AY45" s="420"/>
      <c r="AZ45" s="420"/>
      <c r="BA45" s="420"/>
      <c r="BB45" s="420"/>
      <c r="BC45" s="420"/>
      <c r="BD45" s="420"/>
      <c r="BE45" s="420"/>
      <c r="BF45" s="420"/>
      <c r="BG45" s="420"/>
      <c r="BH45" s="420"/>
      <c r="BI45" s="420"/>
      <c r="BJ45" s="420"/>
      <c r="BK45" s="420"/>
      <c r="BL45" s="420"/>
      <c r="BM45" s="420"/>
      <c r="BN45" s="420"/>
      <c r="BO45" s="420"/>
      <c r="BP45" s="420"/>
      <c r="BQ45" s="420"/>
      <c r="BR45" s="423"/>
      <c r="BS45" s="423"/>
      <c r="BT45" s="423"/>
      <c r="BU45" s="423"/>
      <c r="BV45" s="423"/>
      <c r="BW45" s="423"/>
      <c r="BX45" s="423"/>
      <c r="BY45" s="423"/>
      <c r="BZ45" s="423"/>
      <c r="CA45" s="423"/>
      <c r="CB45" s="423"/>
      <c r="CC45" s="423"/>
      <c r="CD45" s="423"/>
      <c r="CE45" s="423"/>
      <c r="CF45" s="420"/>
      <c r="CG45" s="420"/>
      <c r="CH45" s="420"/>
      <c r="CI45" s="420"/>
      <c r="CJ45" s="423"/>
      <c r="CK45" s="423"/>
      <c r="CL45" s="423"/>
      <c r="CM45" s="423"/>
      <c r="CN45" s="423"/>
      <c r="CO45" s="423"/>
      <c r="CP45" s="423"/>
      <c r="CQ45" s="423"/>
      <c r="CR45" s="423"/>
      <c r="CS45" s="423"/>
      <c r="CT45" s="423"/>
      <c r="CU45" s="423"/>
      <c r="CV45" s="423"/>
      <c r="CW45" s="423"/>
      <c r="CX45" s="423"/>
      <c r="CY45" s="423"/>
      <c r="CZ45" s="423"/>
      <c r="DA45" s="423"/>
      <c r="DB45" s="423"/>
      <c r="DC45" s="423"/>
      <c r="DD45" s="420"/>
      <c r="DE45" s="420"/>
    </row>
    <row r="46" spans="3:109" s="156" customFormat="1" ht="18.75" customHeight="1">
      <c r="C46" s="174">
        <v>7</v>
      </c>
      <c r="D46" s="840"/>
      <c r="E46" s="840"/>
      <c r="F46" s="840"/>
      <c r="G46" s="529"/>
      <c r="H46" s="529"/>
      <c r="I46" s="840"/>
      <c r="J46" s="840"/>
      <c r="K46" s="840"/>
      <c r="L46" s="831"/>
      <c r="M46" s="164" t="s">
        <v>221</v>
      </c>
      <c r="N46" s="161"/>
      <c r="P46" s="895" t="s">
        <v>480</v>
      </c>
      <c r="Q46" s="891"/>
      <c r="R46" s="891"/>
      <c r="S46" s="891"/>
      <c r="T46" s="872"/>
      <c r="U46" s="873"/>
      <c r="V46" s="873"/>
      <c r="W46" s="873"/>
      <c r="X46" s="873"/>
      <c r="Y46" s="873"/>
      <c r="Z46" s="874"/>
      <c r="AC46" s="158"/>
      <c r="AD46" s="158"/>
      <c r="AE46" s="158"/>
      <c r="AF46" s="158"/>
      <c r="AG46" s="158"/>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0"/>
      <c r="BE46" s="420"/>
      <c r="BF46" s="420"/>
      <c r="BG46" s="420"/>
      <c r="BH46" s="420"/>
      <c r="BI46" s="420"/>
      <c r="BJ46" s="420"/>
      <c r="BK46" s="420"/>
      <c r="BL46" s="420"/>
      <c r="BM46" s="420"/>
      <c r="BN46" s="420"/>
      <c r="BO46" s="420"/>
      <c r="BP46" s="420"/>
      <c r="BQ46" s="420"/>
      <c r="BR46" s="423"/>
      <c r="BS46" s="423"/>
      <c r="BT46" s="423"/>
      <c r="BU46" s="423"/>
      <c r="BV46" s="423"/>
      <c r="BW46" s="423"/>
      <c r="BX46" s="423"/>
      <c r="BY46" s="423"/>
      <c r="BZ46" s="423"/>
      <c r="CA46" s="423"/>
      <c r="CB46" s="423"/>
      <c r="CC46" s="423"/>
      <c r="CD46" s="423"/>
      <c r="CE46" s="423"/>
      <c r="CF46" s="420"/>
      <c r="CG46" s="420"/>
      <c r="CH46" s="420"/>
      <c r="CI46" s="420"/>
      <c r="CJ46" s="423"/>
      <c r="CK46" s="423"/>
      <c r="CL46" s="423"/>
      <c r="CM46" s="423"/>
      <c r="CN46" s="423"/>
      <c r="CO46" s="423"/>
      <c r="CP46" s="423"/>
      <c r="CQ46" s="423"/>
      <c r="CR46" s="423"/>
      <c r="CS46" s="423"/>
      <c r="CT46" s="423"/>
      <c r="CU46" s="423"/>
      <c r="CV46" s="423"/>
      <c r="CW46" s="423"/>
      <c r="CX46" s="423"/>
      <c r="CY46" s="423"/>
      <c r="CZ46" s="423"/>
      <c r="DA46" s="423"/>
      <c r="DB46" s="423"/>
      <c r="DC46" s="423"/>
      <c r="DD46" s="420"/>
      <c r="DE46" s="420"/>
    </row>
    <row r="47" spans="3:109" s="156" customFormat="1" ht="18.75" customHeight="1">
      <c r="C47" s="174">
        <v>8</v>
      </c>
      <c r="D47" s="840"/>
      <c r="E47" s="840"/>
      <c r="F47" s="840"/>
      <c r="G47" s="529"/>
      <c r="H47" s="529"/>
      <c r="I47" s="840"/>
      <c r="J47" s="840"/>
      <c r="K47" s="840"/>
      <c r="L47" s="831"/>
      <c r="M47" s="164" t="s">
        <v>221</v>
      </c>
      <c r="N47" s="161"/>
      <c r="P47" s="891"/>
      <c r="Q47" s="891"/>
      <c r="R47" s="891"/>
      <c r="S47" s="891"/>
      <c r="T47" s="875"/>
      <c r="U47" s="580"/>
      <c r="V47" s="580"/>
      <c r="W47" s="580"/>
      <c r="X47" s="580"/>
      <c r="Y47" s="580"/>
      <c r="Z47" s="876"/>
      <c r="AC47" s="158"/>
      <c r="AD47" s="158"/>
      <c r="AE47" s="158"/>
      <c r="AF47" s="158"/>
      <c r="AG47" s="158"/>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3"/>
      <c r="BS47" s="423"/>
      <c r="BT47" s="423"/>
      <c r="BU47" s="423"/>
      <c r="BV47" s="423"/>
      <c r="BW47" s="423"/>
      <c r="BX47" s="423"/>
      <c r="BY47" s="423"/>
      <c r="BZ47" s="423"/>
      <c r="CA47" s="423"/>
      <c r="CB47" s="423"/>
      <c r="CC47" s="423"/>
      <c r="CD47" s="423"/>
      <c r="CE47" s="423"/>
      <c r="CF47" s="420"/>
      <c r="CG47" s="420"/>
      <c r="CH47" s="420"/>
      <c r="CI47" s="420"/>
      <c r="CJ47" s="423"/>
      <c r="CK47" s="423"/>
      <c r="CL47" s="423"/>
      <c r="CM47" s="423"/>
      <c r="CN47" s="423"/>
      <c r="CO47" s="423"/>
      <c r="CP47" s="423"/>
      <c r="CQ47" s="423"/>
      <c r="CR47" s="423"/>
      <c r="CS47" s="423"/>
      <c r="CT47" s="423"/>
      <c r="CU47" s="423"/>
      <c r="CV47" s="423"/>
      <c r="CW47" s="423"/>
      <c r="CX47" s="423"/>
      <c r="CY47" s="423"/>
      <c r="CZ47" s="423"/>
      <c r="DA47" s="423"/>
      <c r="DB47" s="423"/>
      <c r="DC47" s="423"/>
      <c r="DD47" s="420"/>
      <c r="DE47" s="420"/>
    </row>
    <row r="48" spans="3:109" s="156" customFormat="1" ht="18.75" customHeight="1">
      <c r="C48" s="174">
        <v>9</v>
      </c>
      <c r="D48" s="840"/>
      <c r="E48" s="840"/>
      <c r="F48" s="840"/>
      <c r="G48" s="529"/>
      <c r="H48" s="529"/>
      <c r="I48" s="840"/>
      <c r="J48" s="840"/>
      <c r="K48" s="840"/>
      <c r="L48" s="831"/>
      <c r="M48" s="164" t="s">
        <v>221</v>
      </c>
      <c r="N48" s="161"/>
      <c r="P48" s="891" t="s">
        <v>214</v>
      </c>
      <c r="Q48" s="891"/>
      <c r="R48" s="891"/>
      <c r="S48" s="891"/>
      <c r="T48" s="872"/>
      <c r="U48" s="873"/>
      <c r="V48" s="873"/>
      <c r="W48" s="873"/>
      <c r="X48" s="873"/>
      <c r="Y48" s="873"/>
      <c r="Z48" s="874"/>
      <c r="AC48" s="158"/>
      <c r="AD48" s="158"/>
      <c r="AE48" s="158"/>
      <c r="AF48" s="158"/>
      <c r="AG48" s="158"/>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0"/>
      <c r="BD48" s="420"/>
      <c r="BE48" s="420"/>
      <c r="BF48" s="420"/>
      <c r="BG48" s="420"/>
      <c r="BH48" s="420"/>
      <c r="BI48" s="420"/>
      <c r="BJ48" s="420"/>
      <c r="BK48" s="420"/>
      <c r="BL48" s="420"/>
      <c r="BM48" s="420"/>
      <c r="BN48" s="420"/>
      <c r="BO48" s="420"/>
      <c r="BP48" s="420"/>
      <c r="BQ48" s="420"/>
      <c r="BR48" s="423"/>
      <c r="BS48" s="423"/>
      <c r="BT48" s="423"/>
      <c r="BU48" s="423"/>
      <c r="BV48" s="423"/>
      <c r="BW48" s="423"/>
      <c r="BX48" s="423"/>
      <c r="BY48" s="423"/>
      <c r="BZ48" s="423"/>
      <c r="CA48" s="423"/>
      <c r="CB48" s="423"/>
      <c r="CC48" s="423"/>
      <c r="CD48" s="423"/>
      <c r="CE48" s="423"/>
      <c r="CF48" s="420"/>
      <c r="CG48" s="420"/>
      <c r="CH48" s="420"/>
      <c r="CI48" s="420"/>
      <c r="CJ48" s="423"/>
      <c r="CK48" s="423"/>
      <c r="CL48" s="423"/>
      <c r="CM48" s="423"/>
      <c r="CN48" s="423"/>
      <c r="CO48" s="423"/>
      <c r="CP48" s="423"/>
      <c r="CQ48" s="423"/>
      <c r="CR48" s="423"/>
      <c r="CS48" s="423"/>
      <c r="CT48" s="423"/>
      <c r="CU48" s="423"/>
      <c r="CV48" s="423"/>
      <c r="CW48" s="423"/>
      <c r="CX48" s="423"/>
      <c r="CY48" s="423"/>
      <c r="CZ48" s="423"/>
      <c r="DA48" s="423"/>
      <c r="DB48" s="423"/>
      <c r="DC48" s="423"/>
      <c r="DD48" s="420"/>
      <c r="DE48" s="420"/>
    </row>
    <row r="49" spans="2:109" s="156" customFormat="1" ht="18.75" customHeight="1">
      <c r="C49" s="174">
        <v>10</v>
      </c>
      <c r="D49" s="840"/>
      <c r="E49" s="840"/>
      <c r="F49" s="840"/>
      <c r="G49" s="529"/>
      <c r="H49" s="529"/>
      <c r="I49" s="840"/>
      <c r="J49" s="840"/>
      <c r="K49" s="840"/>
      <c r="L49" s="831"/>
      <c r="M49" s="164" t="s">
        <v>221</v>
      </c>
      <c r="N49" s="161"/>
      <c r="P49" s="891"/>
      <c r="Q49" s="891"/>
      <c r="R49" s="891"/>
      <c r="S49" s="891"/>
      <c r="T49" s="875"/>
      <c r="U49" s="580"/>
      <c r="V49" s="580"/>
      <c r="W49" s="580"/>
      <c r="X49" s="580"/>
      <c r="Y49" s="580"/>
      <c r="Z49" s="876"/>
      <c r="AC49" s="158"/>
      <c r="AD49" s="158"/>
      <c r="AE49" s="158"/>
      <c r="AF49" s="158"/>
      <c r="AG49" s="158"/>
      <c r="AH49" s="420"/>
      <c r="AI49" s="420"/>
      <c r="AJ49" s="420"/>
      <c r="AK49" s="420"/>
      <c r="AL49" s="420"/>
      <c r="AM49" s="420"/>
      <c r="AN49" s="420"/>
      <c r="AO49" s="420"/>
      <c r="AP49" s="420"/>
      <c r="AQ49" s="420"/>
      <c r="AR49" s="420"/>
      <c r="AS49" s="420"/>
      <c r="AT49" s="420"/>
      <c r="AU49" s="420"/>
      <c r="AV49" s="420"/>
      <c r="AW49" s="420"/>
      <c r="AX49" s="420"/>
      <c r="AY49" s="420"/>
      <c r="AZ49" s="420"/>
      <c r="BA49" s="420"/>
      <c r="BB49" s="420"/>
      <c r="BC49" s="420"/>
      <c r="BD49" s="420"/>
      <c r="BE49" s="420"/>
      <c r="BF49" s="420"/>
      <c r="BG49" s="420"/>
      <c r="BH49" s="420"/>
      <c r="BI49" s="420"/>
      <c r="BJ49" s="420"/>
      <c r="BK49" s="420"/>
      <c r="BL49" s="420"/>
      <c r="BM49" s="420"/>
      <c r="BN49" s="420"/>
      <c r="BO49" s="420"/>
      <c r="BP49" s="420"/>
      <c r="BQ49" s="420"/>
      <c r="BR49" s="423"/>
      <c r="BS49" s="423"/>
      <c r="BT49" s="423"/>
      <c r="BU49" s="423"/>
      <c r="BV49" s="423"/>
      <c r="BW49" s="423"/>
      <c r="BX49" s="423"/>
      <c r="BY49" s="423"/>
      <c r="BZ49" s="423"/>
      <c r="CA49" s="423"/>
      <c r="CB49" s="423"/>
      <c r="CC49" s="423"/>
      <c r="CD49" s="423"/>
      <c r="CE49" s="423"/>
      <c r="CF49" s="420"/>
      <c r="CG49" s="420"/>
      <c r="CH49" s="420"/>
      <c r="CI49" s="420"/>
      <c r="CJ49" s="423"/>
      <c r="CK49" s="423"/>
      <c r="CL49" s="423"/>
      <c r="CM49" s="423"/>
      <c r="CN49" s="423"/>
      <c r="CO49" s="423"/>
      <c r="CP49" s="423"/>
      <c r="CQ49" s="423"/>
      <c r="CR49" s="423"/>
      <c r="CS49" s="423"/>
      <c r="CT49" s="423"/>
      <c r="CU49" s="423"/>
      <c r="CV49" s="423"/>
      <c r="CW49" s="423"/>
      <c r="CX49" s="423"/>
      <c r="CY49" s="423"/>
      <c r="CZ49" s="423"/>
      <c r="DA49" s="423"/>
      <c r="DB49" s="423"/>
      <c r="DC49" s="423"/>
      <c r="DD49" s="420"/>
      <c r="DE49" s="420"/>
    </row>
    <row r="50" spans="2:109" s="156" customFormat="1" ht="18.75" customHeight="1">
      <c r="C50" s="174">
        <v>11</v>
      </c>
      <c r="D50" s="840"/>
      <c r="E50" s="840"/>
      <c r="F50" s="840"/>
      <c r="G50" s="529"/>
      <c r="H50" s="529"/>
      <c r="I50" s="840"/>
      <c r="J50" s="840"/>
      <c r="K50" s="840"/>
      <c r="L50" s="831"/>
      <c r="M50" s="164" t="s">
        <v>221</v>
      </c>
      <c r="N50" s="161"/>
      <c r="O50" s="175"/>
      <c r="P50" s="891" t="s">
        <v>215</v>
      </c>
      <c r="Q50" s="891"/>
      <c r="R50" s="891"/>
      <c r="S50" s="891"/>
      <c r="T50" s="892"/>
      <c r="U50" s="893"/>
      <c r="V50" s="893"/>
      <c r="W50" s="893"/>
      <c r="X50" s="893"/>
      <c r="Y50" s="893"/>
      <c r="Z50" s="894"/>
      <c r="AC50" s="158"/>
      <c r="AD50" s="158"/>
      <c r="AE50" s="158"/>
      <c r="AF50" s="158"/>
      <c r="AG50" s="158"/>
      <c r="AH50" s="420"/>
      <c r="AI50" s="420"/>
      <c r="AJ50" s="420"/>
      <c r="AK50" s="420"/>
      <c r="AL50" s="420"/>
      <c r="AM50" s="420"/>
      <c r="AN50" s="420"/>
      <c r="AO50" s="420"/>
      <c r="AP50" s="420"/>
      <c r="AQ50" s="420"/>
      <c r="AR50" s="420"/>
      <c r="AS50" s="420"/>
      <c r="AT50" s="420"/>
      <c r="AU50" s="420"/>
      <c r="AV50" s="420"/>
      <c r="AW50" s="420"/>
      <c r="AX50" s="420"/>
      <c r="AY50" s="420"/>
      <c r="AZ50" s="420"/>
      <c r="BA50" s="420"/>
      <c r="BB50" s="420"/>
      <c r="BC50" s="420"/>
      <c r="BD50" s="420"/>
      <c r="BE50" s="420"/>
      <c r="BF50" s="420"/>
      <c r="BG50" s="420"/>
      <c r="BH50" s="420"/>
      <c r="BI50" s="420"/>
      <c r="BJ50" s="420"/>
      <c r="BK50" s="420"/>
      <c r="BL50" s="420"/>
      <c r="BM50" s="420"/>
      <c r="BN50" s="420"/>
      <c r="BO50" s="420"/>
      <c r="BP50" s="420"/>
      <c r="BQ50" s="420"/>
      <c r="BR50" s="423"/>
      <c r="BS50" s="423"/>
      <c r="BT50" s="423"/>
      <c r="BU50" s="423"/>
      <c r="BV50" s="423"/>
      <c r="BW50" s="423"/>
      <c r="BX50" s="423"/>
      <c r="BY50" s="423"/>
      <c r="BZ50" s="423"/>
      <c r="CA50" s="423"/>
      <c r="CB50" s="423"/>
      <c r="CC50" s="423"/>
      <c r="CD50" s="423"/>
      <c r="CE50" s="423"/>
      <c r="CF50" s="420"/>
      <c r="CG50" s="420"/>
      <c r="CH50" s="420"/>
      <c r="CI50" s="420"/>
      <c r="CJ50" s="423"/>
      <c r="CK50" s="423"/>
      <c r="CL50" s="423"/>
      <c r="CM50" s="423"/>
      <c r="CN50" s="423"/>
      <c r="CO50" s="423"/>
      <c r="CP50" s="423"/>
      <c r="CQ50" s="423"/>
      <c r="CR50" s="423"/>
      <c r="CS50" s="423"/>
      <c r="CT50" s="423"/>
      <c r="CU50" s="423"/>
      <c r="CV50" s="423"/>
      <c r="CW50" s="423"/>
      <c r="CX50" s="423"/>
      <c r="CY50" s="423"/>
      <c r="CZ50" s="423"/>
      <c r="DA50" s="423"/>
      <c r="DB50" s="423"/>
      <c r="DC50" s="423"/>
      <c r="DD50" s="420"/>
      <c r="DE50" s="420"/>
    </row>
    <row r="51" spans="2:109" s="156" customFormat="1" ht="18.75" customHeight="1">
      <c r="C51" s="174">
        <v>12</v>
      </c>
      <c r="D51" s="840"/>
      <c r="E51" s="840"/>
      <c r="F51" s="840"/>
      <c r="G51" s="529"/>
      <c r="H51" s="529"/>
      <c r="I51" s="840"/>
      <c r="J51" s="840"/>
      <c r="K51" s="840"/>
      <c r="L51" s="831"/>
      <c r="M51" s="164" t="s">
        <v>221</v>
      </c>
      <c r="N51" s="161"/>
      <c r="O51" s="175"/>
      <c r="P51" s="891" t="s">
        <v>473</v>
      </c>
      <c r="Q51" s="891"/>
      <c r="R51" s="891"/>
      <c r="S51" s="891"/>
      <c r="T51" s="840"/>
      <c r="U51" s="840"/>
      <c r="V51" s="840"/>
      <c r="W51" s="840"/>
      <c r="X51" s="840"/>
      <c r="Y51" s="831"/>
      <c r="Z51" s="164" t="s">
        <v>171</v>
      </c>
      <c r="AC51" s="158"/>
      <c r="AD51" s="158"/>
      <c r="AE51" s="158"/>
      <c r="AF51" s="158"/>
      <c r="AG51" s="158"/>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420"/>
      <c r="BR51" s="423"/>
      <c r="BS51" s="423"/>
      <c r="BT51" s="423"/>
      <c r="BU51" s="423"/>
      <c r="BV51" s="423"/>
      <c r="BW51" s="423"/>
      <c r="BX51" s="423"/>
      <c r="BY51" s="423"/>
      <c r="BZ51" s="423"/>
      <c r="CA51" s="423"/>
      <c r="CB51" s="423"/>
      <c r="CC51" s="423"/>
      <c r="CD51" s="423"/>
      <c r="CE51" s="423"/>
      <c r="CF51" s="420"/>
      <c r="CG51" s="420"/>
      <c r="CH51" s="420"/>
      <c r="CI51" s="420"/>
      <c r="CJ51" s="423"/>
      <c r="CK51" s="423"/>
      <c r="CL51" s="423"/>
      <c r="CM51" s="423"/>
      <c r="CN51" s="423"/>
      <c r="CO51" s="423"/>
      <c r="CP51" s="423"/>
      <c r="CQ51" s="423"/>
      <c r="CR51" s="423"/>
      <c r="CS51" s="423"/>
      <c r="CT51" s="423"/>
      <c r="CU51" s="423"/>
      <c r="CV51" s="423"/>
      <c r="CW51" s="423"/>
      <c r="CX51" s="423"/>
      <c r="CY51" s="423"/>
      <c r="CZ51" s="423"/>
      <c r="DA51" s="423"/>
      <c r="DB51" s="423"/>
      <c r="DC51" s="423"/>
      <c r="DD51" s="420"/>
      <c r="DE51" s="420"/>
    </row>
    <row r="52" spans="2:109" s="156" customFormat="1" ht="18.75" customHeight="1">
      <c r="C52" s="891" t="s">
        <v>216</v>
      </c>
      <c r="D52" s="891"/>
      <c r="E52" s="891"/>
      <c r="F52" s="891"/>
      <c r="G52" s="840"/>
      <c r="H52" s="840"/>
      <c r="I52" s="840"/>
      <c r="J52" s="840"/>
      <c r="K52" s="840"/>
      <c r="L52" s="831"/>
      <c r="M52" s="164" t="s">
        <v>221</v>
      </c>
      <c r="N52" s="161"/>
      <c r="O52" s="175"/>
      <c r="P52" s="891" t="s">
        <v>476</v>
      </c>
      <c r="Q52" s="891"/>
      <c r="R52" s="891"/>
      <c r="S52" s="891"/>
      <c r="T52" s="892"/>
      <c r="U52" s="893"/>
      <c r="V52" s="893"/>
      <c r="W52" s="893"/>
      <c r="X52" s="893"/>
      <c r="Y52" s="893"/>
      <c r="Z52" s="164" t="s">
        <v>171</v>
      </c>
      <c r="AC52" s="158"/>
      <c r="AD52" s="158"/>
      <c r="AE52" s="158"/>
      <c r="AF52" s="158"/>
      <c r="AG52" s="158"/>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420"/>
      <c r="BR52" s="423"/>
      <c r="BS52" s="423"/>
      <c r="BT52" s="423"/>
      <c r="BU52" s="423"/>
      <c r="BV52" s="423"/>
      <c r="BW52" s="423"/>
      <c r="BX52" s="423"/>
      <c r="BY52" s="423"/>
      <c r="BZ52" s="423"/>
      <c r="CA52" s="423"/>
      <c r="CB52" s="423"/>
      <c r="CC52" s="423"/>
      <c r="CD52" s="423"/>
      <c r="CE52" s="423"/>
      <c r="CF52" s="420"/>
      <c r="CG52" s="420"/>
      <c r="CH52" s="420"/>
      <c r="CI52" s="420"/>
      <c r="CJ52" s="423"/>
      <c r="CK52" s="423"/>
      <c r="CL52" s="423"/>
      <c r="CM52" s="423"/>
      <c r="CN52" s="423"/>
      <c r="CO52" s="423"/>
      <c r="CP52" s="423"/>
      <c r="CQ52" s="423"/>
      <c r="CR52" s="423"/>
      <c r="CS52" s="423"/>
      <c r="CT52" s="423"/>
      <c r="CU52" s="423"/>
      <c r="CV52" s="423"/>
      <c r="CW52" s="423"/>
      <c r="CX52" s="423"/>
      <c r="CY52" s="423"/>
      <c r="CZ52" s="423"/>
      <c r="DA52" s="423"/>
      <c r="DB52" s="423"/>
      <c r="DC52" s="423"/>
      <c r="DD52" s="420"/>
      <c r="DE52" s="420"/>
    </row>
    <row r="53" spans="2:109" s="156" customFormat="1" ht="18.75" customHeight="1">
      <c r="C53" s="891" t="s">
        <v>217</v>
      </c>
      <c r="D53" s="891"/>
      <c r="E53" s="891"/>
      <c r="F53" s="891"/>
      <c r="G53" s="914">
        <f>SUM(I40:L51,G52,C56)</f>
        <v>0</v>
      </c>
      <c r="H53" s="914"/>
      <c r="I53" s="914"/>
      <c r="J53" s="914"/>
      <c r="K53" s="914"/>
      <c r="L53" s="915"/>
      <c r="M53" s="164" t="s">
        <v>221</v>
      </c>
      <c r="N53" s="161"/>
      <c r="O53" s="175"/>
      <c r="P53" s="891" t="s">
        <v>477</v>
      </c>
      <c r="Q53" s="891"/>
      <c r="R53" s="891"/>
      <c r="S53" s="891"/>
      <c r="T53" s="911">
        <f>SUM(T51:Y52,P56)</f>
        <v>0</v>
      </c>
      <c r="U53" s="911"/>
      <c r="V53" s="911"/>
      <c r="W53" s="911"/>
      <c r="X53" s="911"/>
      <c r="Y53" s="912"/>
      <c r="Z53" s="164" t="s">
        <v>171</v>
      </c>
      <c r="AC53" s="158"/>
      <c r="AD53" s="158"/>
      <c r="AE53" s="158"/>
      <c r="AF53" s="158"/>
      <c r="AG53" s="158"/>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0"/>
      <c r="BQ53" s="420"/>
      <c r="BR53" s="423"/>
      <c r="BS53" s="423"/>
      <c r="BT53" s="423"/>
      <c r="BU53" s="423"/>
      <c r="BV53" s="423"/>
      <c r="BW53" s="423"/>
      <c r="BX53" s="423"/>
      <c r="BY53" s="423"/>
      <c r="BZ53" s="423"/>
      <c r="CA53" s="423"/>
      <c r="CB53" s="423"/>
      <c r="CC53" s="423"/>
      <c r="CD53" s="423"/>
      <c r="CE53" s="423"/>
      <c r="CF53" s="420"/>
      <c r="CG53" s="420"/>
      <c r="CH53" s="420"/>
      <c r="CI53" s="420"/>
      <c r="CJ53" s="423"/>
      <c r="CK53" s="423"/>
      <c r="CL53" s="423"/>
      <c r="CM53" s="423"/>
      <c r="CN53" s="423"/>
      <c r="CO53" s="423"/>
      <c r="CP53" s="423"/>
      <c r="CQ53" s="423"/>
      <c r="CR53" s="423"/>
      <c r="CS53" s="423"/>
      <c r="CT53" s="423"/>
      <c r="CU53" s="423"/>
      <c r="CV53" s="423"/>
      <c r="CW53" s="423"/>
      <c r="CX53" s="423"/>
      <c r="CY53" s="423"/>
      <c r="CZ53" s="423"/>
      <c r="DA53" s="423"/>
      <c r="DB53" s="423"/>
      <c r="DC53" s="423"/>
      <c r="DD53" s="420"/>
      <c r="DE53" s="420"/>
    </row>
    <row r="54" spans="2:109" s="156" customFormat="1" ht="18.75" customHeight="1">
      <c r="C54" s="891" t="s">
        <v>218</v>
      </c>
      <c r="D54" s="891"/>
      <c r="E54" s="891"/>
      <c r="F54" s="891"/>
      <c r="G54" s="840"/>
      <c r="H54" s="840"/>
      <c r="I54" s="840"/>
      <c r="J54" s="840"/>
      <c r="K54" s="840"/>
      <c r="L54" s="831"/>
      <c r="M54" s="164" t="s">
        <v>221</v>
      </c>
      <c r="N54" s="161"/>
      <c r="O54" s="175"/>
      <c r="P54" s="891" t="s">
        <v>478</v>
      </c>
      <c r="Q54" s="891"/>
      <c r="R54" s="891"/>
      <c r="S54" s="891"/>
      <c r="T54" s="840"/>
      <c r="U54" s="840"/>
      <c r="V54" s="840"/>
      <c r="W54" s="840"/>
      <c r="X54" s="840"/>
      <c r="Y54" s="831"/>
      <c r="Z54" s="164" t="s">
        <v>171</v>
      </c>
      <c r="AC54" s="158"/>
      <c r="AD54" s="158"/>
      <c r="AE54" s="158"/>
      <c r="AF54" s="158"/>
      <c r="AG54" s="158"/>
      <c r="AH54" s="420"/>
      <c r="AI54" s="420"/>
      <c r="AJ54" s="420"/>
      <c r="AK54" s="419"/>
      <c r="AL54" s="419"/>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3"/>
      <c r="BS54" s="423"/>
      <c r="BT54" s="423"/>
      <c r="BU54" s="423"/>
      <c r="BV54" s="423"/>
      <c r="BW54" s="423"/>
      <c r="BX54" s="423"/>
      <c r="BY54" s="423"/>
      <c r="BZ54" s="423"/>
      <c r="CA54" s="423"/>
      <c r="CB54" s="423"/>
      <c r="CC54" s="423"/>
      <c r="CD54" s="423"/>
      <c r="CE54" s="423"/>
      <c r="CF54" s="420"/>
      <c r="CG54" s="420"/>
      <c r="CH54" s="420"/>
      <c r="CI54" s="420"/>
      <c r="CJ54" s="423"/>
      <c r="CK54" s="423"/>
      <c r="CL54" s="423"/>
      <c r="CM54" s="423"/>
      <c r="CN54" s="423"/>
      <c r="CO54" s="423"/>
      <c r="CP54" s="423"/>
      <c r="CQ54" s="423"/>
      <c r="CR54" s="423"/>
      <c r="CS54" s="423"/>
      <c r="CT54" s="423"/>
      <c r="CU54" s="423"/>
      <c r="CV54" s="423"/>
      <c r="CW54" s="423"/>
      <c r="CX54" s="423"/>
      <c r="CY54" s="423"/>
      <c r="CZ54" s="423"/>
      <c r="DA54" s="423"/>
      <c r="DB54" s="423"/>
      <c r="DC54" s="423"/>
      <c r="DD54" s="420"/>
      <c r="DE54" s="420"/>
    </row>
    <row r="55" spans="2:109" s="156" customFormat="1" ht="18.75" customHeight="1">
      <c r="C55" s="545" t="s">
        <v>520</v>
      </c>
      <c r="D55" s="551"/>
      <c r="E55" s="551"/>
      <c r="F55" s="551"/>
      <c r="G55" s="551"/>
      <c r="H55" s="551"/>
      <c r="I55" s="551"/>
      <c r="J55" s="551"/>
      <c r="K55" s="551"/>
      <c r="L55" s="551"/>
      <c r="M55" s="546"/>
      <c r="N55" s="176"/>
      <c r="O55" s="176"/>
      <c r="P55" s="545" t="s">
        <v>520</v>
      </c>
      <c r="Q55" s="551"/>
      <c r="R55" s="551"/>
      <c r="S55" s="551"/>
      <c r="T55" s="551"/>
      <c r="U55" s="551"/>
      <c r="V55" s="551"/>
      <c r="W55" s="551"/>
      <c r="X55" s="551"/>
      <c r="Y55" s="551"/>
      <c r="Z55" s="546"/>
      <c r="AC55" s="158"/>
      <c r="AD55" s="158"/>
      <c r="AE55" s="158"/>
      <c r="AF55" s="158"/>
      <c r="AG55" s="158"/>
      <c r="AH55" s="420"/>
      <c r="AI55" s="420"/>
      <c r="AJ55" s="420"/>
      <c r="AK55" s="419"/>
      <c r="AL55" s="419"/>
      <c r="AM55" s="420"/>
      <c r="AN55" s="420"/>
      <c r="AO55" s="420"/>
      <c r="AP55" s="420"/>
      <c r="AQ55" s="420"/>
      <c r="AR55" s="420"/>
      <c r="AS55" s="420"/>
      <c r="AT55" s="420"/>
      <c r="AU55" s="420"/>
      <c r="AV55" s="420"/>
      <c r="AW55" s="420"/>
      <c r="AX55" s="420"/>
      <c r="AY55" s="420"/>
      <c r="AZ55" s="420"/>
      <c r="BA55" s="420"/>
      <c r="BB55" s="420"/>
      <c r="BC55" s="420"/>
      <c r="BD55" s="420"/>
      <c r="BE55" s="420"/>
      <c r="BF55" s="420"/>
      <c r="BG55" s="420"/>
      <c r="BH55" s="420"/>
      <c r="BI55" s="420"/>
      <c r="BJ55" s="420"/>
      <c r="BK55" s="420"/>
      <c r="BL55" s="420"/>
      <c r="BM55" s="420"/>
      <c r="BN55" s="420"/>
      <c r="BO55" s="420"/>
      <c r="BP55" s="420"/>
      <c r="BQ55" s="420"/>
      <c r="BR55" s="423"/>
      <c r="BS55" s="423"/>
      <c r="BT55" s="423"/>
      <c r="BU55" s="423"/>
      <c r="BV55" s="423"/>
      <c r="BW55" s="423"/>
      <c r="BX55" s="423"/>
      <c r="BY55" s="423"/>
      <c r="BZ55" s="423"/>
      <c r="CA55" s="423"/>
      <c r="CB55" s="423"/>
      <c r="CC55" s="423"/>
      <c r="CD55" s="423"/>
      <c r="CE55" s="423"/>
      <c r="CF55" s="420"/>
      <c r="CG55" s="420"/>
      <c r="CH55" s="420"/>
      <c r="CI55" s="420"/>
      <c r="CJ55" s="423"/>
      <c r="CK55" s="423"/>
      <c r="CL55" s="423"/>
      <c r="CM55" s="423"/>
      <c r="CN55" s="423"/>
      <c r="CO55" s="423"/>
      <c r="CP55" s="423"/>
      <c r="CQ55" s="423"/>
      <c r="CR55" s="423"/>
      <c r="CS55" s="423"/>
      <c r="CT55" s="423"/>
      <c r="CU55" s="423"/>
      <c r="CV55" s="423"/>
      <c r="CW55" s="423"/>
      <c r="CX55" s="423"/>
      <c r="CY55" s="423"/>
      <c r="CZ55" s="423"/>
      <c r="DA55" s="423"/>
      <c r="DB55" s="423"/>
      <c r="DC55" s="423"/>
      <c r="DD55" s="420"/>
      <c r="DE55" s="420"/>
    </row>
    <row r="56" spans="2:109" s="156" customFormat="1" ht="18.75" customHeight="1">
      <c r="C56" s="831"/>
      <c r="D56" s="832"/>
      <c r="E56" s="832"/>
      <c r="F56" s="832"/>
      <c r="G56" s="832"/>
      <c r="H56" s="832"/>
      <c r="I56" s="832"/>
      <c r="J56" s="832"/>
      <c r="K56" s="832"/>
      <c r="L56" s="832"/>
      <c r="M56" s="164" t="s">
        <v>171</v>
      </c>
      <c r="P56" s="831"/>
      <c r="Q56" s="832"/>
      <c r="R56" s="832"/>
      <c r="S56" s="832"/>
      <c r="T56" s="832"/>
      <c r="U56" s="832"/>
      <c r="V56" s="832"/>
      <c r="W56" s="832"/>
      <c r="X56" s="832"/>
      <c r="Y56" s="832"/>
      <c r="Z56" s="164" t="s">
        <v>171</v>
      </c>
      <c r="AC56" s="158"/>
      <c r="AD56" s="158"/>
      <c r="AE56" s="158"/>
      <c r="AF56" s="158"/>
      <c r="AG56" s="158"/>
      <c r="AH56" s="420"/>
      <c r="AI56" s="420"/>
      <c r="AJ56" s="420"/>
      <c r="AK56" s="419"/>
      <c r="AL56" s="419"/>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0"/>
      <c r="BJ56" s="420"/>
      <c r="BK56" s="420"/>
      <c r="BL56" s="420"/>
      <c r="BM56" s="420"/>
      <c r="BN56" s="420"/>
      <c r="BO56" s="420"/>
      <c r="BP56" s="420"/>
      <c r="BQ56" s="420"/>
      <c r="BR56" s="423"/>
      <c r="BS56" s="423"/>
      <c r="BT56" s="423"/>
      <c r="BU56" s="423"/>
      <c r="BV56" s="423"/>
      <c r="BW56" s="423"/>
      <c r="BX56" s="423"/>
      <c r="BY56" s="423"/>
      <c r="BZ56" s="423"/>
      <c r="CA56" s="423"/>
      <c r="CB56" s="423"/>
      <c r="CC56" s="423"/>
      <c r="CD56" s="423"/>
      <c r="CE56" s="423"/>
      <c r="CF56" s="420"/>
      <c r="CG56" s="420"/>
      <c r="CH56" s="420"/>
      <c r="CI56" s="420"/>
      <c r="CJ56" s="423"/>
      <c r="CK56" s="423"/>
      <c r="CL56" s="423"/>
      <c r="CM56" s="423"/>
      <c r="CN56" s="423"/>
      <c r="CO56" s="423"/>
      <c r="CP56" s="423"/>
      <c r="CQ56" s="423"/>
      <c r="CR56" s="423"/>
      <c r="CS56" s="423"/>
      <c r="CT56" s="423"/>
      <c r="CU56" s="423"/>
      <c r="CV56" s="423"/>
      <c r="CW56" s="423"/>
      <c r="CX56" s="423"/>
      <c r="CY56" s="423"/>
      <c r="CZ56" s="423"/>
      <c r="DA56" s="423"/>
      <c r="DB56" s="423"/>
      <c r="DC56" s="423"/>
      <c r="DD56" s="420"/>
      <c r="DE56" s="420"/>
    </row>
    <row r="57" spans="2:109" s="156" customFormat="1" ht="18.75" customHeight="1">
      <c r="P57" s="177"/>
      <c r="Q57" s="177"/>
      <c r="R57" s="177"/>
      <c r="S57" s="177"/>
      <c r="T57" s="177"/>
      <c r="U57" s="177"/>
      <c r="V57" s="177"/>
      <c r="W57" s="177"/>
      <c r="X57" s="177"/>
      <c r="Y57" s="177"/>
      <c r="Z57" s="177"/>
      <c r="AC57" s="158"/>
      <c r="AD57" s="158"/>
      <c r="AE57" s="158"/>
      <c r="AF57" s="158"/>
      <c r="AG57" s="158"/>
      <c r="AH57" s="420"/>
      <c r="AI57" s="420"/>
      <c r="AJ57" s="420"/>
      <c r="AK57" s="419"/>
      <c r="AL57" s="419"/>
      <c r="AM57" s="420"/>
      <c r="AN57" s="420"/>
      <c r="AO57" s="420"/>
      <c r="AP57" s="420"/>
      <c r="AQ57" s="420"/>
      <c r="AR57" s="420"/>
      <c r="AS57" s="420"/>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420"/>
      <c r="BR57" s="423"/>
      <c r="BS57" s="423"/>
      <c r="BT57" s="423"/>
      <c r="BU57" s="423"/>
      <c r="BV57" s="423"/>
      <c r="BW57" s="423"/>
      <c r="BX57" s="423"/>
      <c r="BY57" s="423"/>
      <c r="BZ57" s="423"/>
      <c r="CA57" s="423"/>
      <c r="CB57" s="423"/>
      <c r="CC57" s="423"/>
      <c r="CD57" s="423"/>
      <c r="CE57" s="423"/>
      <c r="CF57" s="420"/>
      <c r="CG57" s="420"/>
      <c r="CH57" s="420"/>
      <c r="CI57" s="420"/>
      <c r="CJ57" s="423"/>
      <c r="CK57" s="423"/>
      <c r="CL57" s="423"/>
      <c r="CM57" s="423"/>
      <c r="CN57" s="423"/>
      <c r="CO57" s="423"/>
      <c r="CP57" s="423"/>
      <c r="CQ57" s="423"/>
      <c r="CR57" s="423"/>
      <c r="CS57" s="423"/>
      <c r="CT57" s="423"/>
      <c r="CU57" s="423"/>
      <c r="CV57" s="423"/>
      <c r="CW57" s="423"/>
      <c r="CX57" s="423"/>
      <c r="CY57" s="423"/>
      <c r="CZ57" s="423"/>
      <c r="DA57" s="423"/>
      <c r="DB57" s="423"/>
      <c r="DC57" s="423"/>
      <c r="DD57" s="420"/>
      <c r="DE57" s="420"/>
    </row>
    <row r="58" spans="2:109" s="156" customFormat="1" ht="18.75" customHeight="1" thickBot="1">
      <c r="B58" s="946" t="s">
        <v>521</v>
      </c>
      <c r="C58" s="946"/>
      <c r="D58" s="949"/>
      <c r="E58" s="949"/>
      <c r="F58" s="161"/>
      <c r="G58" s="161"/>
      <c r="H58" s="161"/>
      <c r="I58" s="161"/>
      <c r="J58" s="176"/>
      <c r="K58" s="176"/>
      <c r="L58" s="176"/>
      <c r="M58" s="176"/>
      <c r="N58" s="176"/>
      <c r="O58" s="176"/>
      <c r="P58" s="157"/>
      <c r="Q58" s="157"/>
      <c r="R58" s="157"/>
      <c r="S58" s="157"/>
      <c r="T58" s="157"/>
      <c r="U58" s="157"/>
      <c r="V58" s="157"/>
      <c r="W58" s="157"/>
      <c r="X58" s="157"/>
      <c r="Y58" s="157"/>
      <c r="Z58" s="157"/>
      <c r="AC58" s="158"/>
      <c r="AD58" s="158"/>
      <c r="AE58" s="158"/>
      <c r="AF58" s="158"/>
      <c r="AG58" s="158"/>
      <c r="AH58" s="420"/>
      <c r="AI58" s="420"/>
      <c r="AJ58" s="420"/>
      <c r="AK58" s="419"/>
      <c r="AL58" s="419"/>
      <c r="AM58" s="420"/>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420"/>
      <c r="BR58" s="423"/>
      <c r="BS58" s="423"/>
      <c r="BT58" s="423"/>
      <c r="BU58" s="423"/>
      <c r="BV58" s="423"/>
      <c r="BW58" s="423"/>
      <c r="BX58" s="423"/>
      <c r="BY58" s="423"/>
      <c r="BZ58" s="423"/>
      <c r="CA58" s="423"/>
      <c r="CB58" s="423"/>
      <c r="CC58" s="423"/>
      <c r="CD58" s="423"/>
      <c r="CE58" s="423"/>
      <c r="CF58" s="420"/>
      <c r="CG58" s="420"/>
      <c r="CH58" s="420"/>
      <c r="CI58" s="420"/>
      <c r="CJ58" s="423"/>
      <c r="CK58" s="423"/>
      <c r="CL58" s="423"/>
      <c r="CM58" s="423"/>
      <c r="CN58" s="423"/>
      <c r="CO58" s="423"/>
      <c r="CP58" s="423"/>
      <c r="CQ58" s="423"/>
      <c r="CR58" s="423"/>
      <c r="CS58" s="423"/>
      <c r="CT58" s="423"/>
      <c r="CU58" s="423"/>
      <c r="CV58" s="423"/>
      <c r="CW58" s="423"/>
      <c r="CX58" s="423"/>
      <c r="CY58" s="423"/>
      <c r="CZ58" s="423"/>
      <c r="DA58" s="423"/>
      <c r="DB58" s="423"/>
      <c r="DC58" s="423"/>
      <c r="DD58" s="420"/>
      <c r="DE58" s="420"/>
    </row>
    <row r="59" spans="2:109" s="156" customFormat="1" ht="18.75" customHeight="1">
      <c r="B59" s="947"/>
      <c r="C59" s="947"/>
      <c r="D59" s="950"/>
      <c r="E59" s="950"/>
      <c r="G59" s="921" t="s">
        <v>211</v>
      </c>
      <c r="H59" s="921"/>
      <c r="I59" s="921"/>
      <c r="J59" s="921"/>
      <c r="K59" s="921"/>
      <c r="L59" s="601"/>
      <c r="M59" s="885">
        <f>SUM(G53,T41,T53)</f>
        <v>0</v>
      </c>
      <c r="N59" s="886"/>
      <c r="O59" s="886"/>
      <c r="P59" s="886"/>
      <c r="Q59" s="886"/>
      <c r="R59" s="886"/>
      <c r="S59" s="886"/>
      <c r="T59" s="887"/>
      <c r="U59" s="160"/>
      <c r="W59" s="922" t="s">
        <v>223</v>
      </c>
      <c r="X59" s="923"/>
      <c r="Y59" s="923"/>
      <c r="Z59" s="923"/>
      <c r="AA59" s="923"/>
      <c r="AB59" s="923"/>
      <c r="AC59" s="924"/>
      <c r="AD59" s="158"/>
      <c r="AE59" s="158"/>
      <c r="AF59" s="158"/>
      <c r="AG59" s="158"/>
      <c r="AH59" s="420"/>
      <c r="AI59" s="420"/>
      <c r="AJ59" s="420"/>
      <c r="AK59" s="419"/>
      <c r="AL59" s="419"/>
      <c r="AM59" s="420"/>
      <c r="AN59" s="420"/>
      <c r="AO59" s="420"/>
      <c r="AP59" s="420"/>
      <c r="AQ59" s="420"/>
      <c r="AR59" s="420"/>
      <c r="AS59" s="420"/>
      <c r="AT59" s="420"/>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c r="BQ59" s="420"/>
      <c r="BR59" s="423"/>
      <c r="BS59" s="423"/>
      <c r="BT59" s="423"/>
      <c r="BU59" s="423"/>
      <c r="BV59" s="423"/>
      <c r="BW59" s="423"/>
      <c r="BX59" s="423"/>
      <c r="BY59" s="423"/>
      <c r="BZ59" s="423"/>
      <c r="CA59" s="423"/>
      <c r="CB59" s="423"/>
      <c r="CC59" s="423"/>
      <c r="CD59" s="423"/>
      <c r="CE59" s="423"/>
      <c r="CF59" s="420"/>
      <c r="CG59" s="420"/>
      <c r="CH59" s="420"/>
      <c r="CI59" s="420"/>
      <c r="CJ59" s="423"/>
      <c r="CK59" s="423"/>
      <c r="CL59" s="423"/>
      <c r="CM59" s="423"/>
      <c r="CN59" s="423"/>
      <c r="CO59" s="423"/>
      <c r="CP59" s="423"/>
      <c r="CQ59" s="423"/>
      <c r="CR59" s="423"/>
      <c r="CS59" s="423"/>
      <c r="CT59" s="423"/>
      <c r="CU59" s="423"/>
      <c r="CV59" s="423"/>
      <c r="CW59" s="423"/>
      <c r="CX59" s="423"/>
      <c r="CY59" s="423"/>
      <c r="CZ59" s="423"/>
      <c r="DA59" s="423"/>
      <c r="DB59" s="423"/>
      <c r="DC59" s="423"/>
      <c r="DD59" s="420"/>
      <c r="DE59" s="420"/>
    </row>
    <row r="60" spans="2:109" s="156" customFormat="1" ht="18.75" customHeight="1" thickBot="1">
      <c r="B60" s="948"/>
      <c r="C60" s="948"/>
      <c r="D60" s="951"/>
      <c r="E60" s="951"/>
      <c r="G60" s="800"/>
      <c r="H60" s="800"/>
      <c r="I60" s="800"/>
      <c r="J60" s="800"/>
      <c r="K60" s="800"/>
      <c r="L60" s="603"/>
      <c r="M60" s="888"/>
      <c r="N60" s="889"/>
      <c r="O60" s="889"/>
      <c r="P60" s="889"/>
      <c r="Q60" s="889"/>
      <c r="R60" s="889"/>
      <c r="S60" s="889"/>
      <c r="T60" s="890"/>
      <c r="U60" s="157" t="s">
        <v>171</v>
      </c>
      <c r="W60" s="916">
        <f>SUM(G54,T42,T54)</f>
        <v>0</v>
      </c>
      <c r="X60" s="551"/>
      <c r="Y60" s="551"/>
      <c r="Z60" s="551"/>
      <c r="AA60" s="551"/>
      <c r="AB60" s="551"/>
      <c r="AC60" s="546"/>
      <c r="AD60" s="158"/>
      <c r="AE60" s="158"/>
      <c r="AF60" s="158"/>
      <c r="AG60" s="158"/>
      <c r="AH60" s="420"/>
      <c r="AI60" s="420"/>
      <c r="AJ60" s="420"/>
      <c r="AK60" s="420"/>
      <c r="AL60" s="420"/>
      <c r="AM60" s="420"/>
      <c r="AN60" s="420"/>
      <c r="AO60" s="420"/>
      <c r="AP60" s="420"/>
      <c r="AQ60" s="420"/>
      <c r="AR60" s="420"/>
      <c r="AS60" s="420"/>
      <c r="AT60" s="420"/>
      <c r="AU60" s="420"/>
      <c r="AV60" s="420"/>
      <c r="AW60" s="420"/>
      <c r="AX60" s="420"/>
      <c r="AY60" s="420"/>
      <c r="AZ60" s="420"/>
      <c r="BA60" s="420"/>
      <c r="BB60" s="420"/>
      <c r="BC60" s="420"/>
      <c r="BD60" s="420"/>
      <c r="BE60" s="420"/>
      <c r="BF60" s="420"/>
      <c r="BG60" s="420"/>
      <c r="BH60" s="420"/>
      <c r="BI60" s="420"/>
      <c r="BJ60" s="420"/>
      <c r="BK60" s="420"/>
      <c r="BL60" s="420"/>
      <c r="BM60" s="420"/>
      <c r="BN60" s="436" t="b">
        <v>0</v>
      </c>
      <c r="BO60" s="420"/>
      <c r="BP60" s="420"/>
      <c r="BQ60" s="420"/>
      <c r="BR60" s="423"/>
      <c r="BS60" s="423"/>
      <c r="BT60" s="423"/>
      <c r="BU60" s="423"/>
      <c r="BV60" s="423"/>
      <c r="BW60" s="423"/>
      <c r="BX60" s="423"/>
      <c r="BY60" s="423"/>
      <c r="BZ60" s="423"/>
      <c r="CA60" s="423"/>
      <c r="CB60" s="423"/>
      <c r="CC60" s="423"/>
      <c r="CD60" s="423"/>
      <c r="CE60" s="423"/>
      <c r="CF60" s="420"/>
      <c r="CG60" s="420"/>
      <c r="CH60" s="420"/>
      <c r="CI60" s="420"/>
      <c r="CJ60" s="423"/>
      <c r="CK60" s="423"/>
      <c r="CL60" s="423"/>
      <c r="CM60" s="423"/>
      <c r="CN60" s="423"/>
      <c r="CO60" s="423"/>
      <c r="CP60" s="423"/>
      <c r="CQ60" s="423"/>
      <c r="CR60" s="423"/>
      <c r="CS60" s="423"/>
      <c r="CT60" s="423"/>
      <c r="CU60" s="423"/>
      <c r="CV60" s="423"/>
      <c r="CW60" s="423"/>
      <c r="CX60" s="423"/>
      <c r="CY60" s="423"/>
      <c r="CZ60" s="423"/>
      <c r="DA60" s="423"/>
      <c r="DB60" s="423"/>
      <c r="DC60" s="423"/>
      <c r="DD60" s="420"/>
      <c r="DE60" s="420"/>
    </row>
    <row r="61" spans="2:109" s="156" customFormat="1" ht="18.75" customHeight="1">
      <c r="D61" s="161"/>
      <c r="E61" s="161"/>
      <c r="F61" s="161"/>
      <c r="G61" s="161"/>
      <c r="H61" s="161"/>
      <c r="I61" s="161"/>
      <c r="J61" s="176"/>
      <c r="K61" s="176"/>
      <c r="L61" s="176"/>
      <c r="M61" s="176"/>
      <c r="N61" s="176"/>
      <c r="O61" s="176"/>
      <c r="P61" s="176"/>
      <c r="Q61" s="176"/>
      <c r="R61" s="157"/>
      <c r="T61" s="161"/>
      <c r="U61" s="161"/>
      <c r="V61" s="161"/>
      <c r="W61" s="161"/>
      <c r="X61" s="161"/>
      <c r="Y61" s="161"/>
      <c r="Z61" s="161"/>
      <c r="AC61" s="158"/>
      <c r="AD61" s="158"/>
      <c r="AE61" s="158"/>
      <c r="AF61" s="158"/>
      <c r="AG61" s="158"/>
      <c r="AH61" s="420"/>
      <c r="AI61" s="420"/>
      <c r="AJ61" s="420"/>
      <c r="AK61" s="420"/>
      <c r="AL61" s="420"/>
      <c r="AM61" s="420"/>
      <c r="AN61" s="420"/>
      <c r="AO61" s="420"/>
      <c r="AP61" s="420"/>
      <c r="AQ61" s="420"/>
      <c r="AR61" s="420"/>
      <c r="AS61" s="420"/>
      <c r="AT61" s="420"/>
      <c r="AU61" s="420"/>
      <c r="AV61" s="420"/>
      <c r="AW61" s="420"/>
      <c r="AX61" s="420"/>
      <c r="AY61" s="420"/>
      <c r="AZ61" s="420"/>
      <c r="BA61" s="420"/>
      <c r="BB61" s="420"/>
      <c r="BC61" s="420"/>
      <c r="BD61" s="420"/>
      <c r="BE61" s="420"/>
      <c r="BF61" s="420"/>
      <c r="BG61" s="420"/>
      <c r="BH61" s="420"/>
      <c r="BI61" s="420"/>
      <c r="BJ61" s="420"/>
      <c r="BK61" s="420"/>
      <c r="BL61" s="420"/>
      <c r="BM61" s="420"/>
      <c r="BN61" s="420"/>
      <c r="BO61" s="420"/>
      <c r="BP61" s="420"/>
      <c r="BQ61" s="420"/>
      <c r="BR61" s="423"/>
      <c r="BS61" s="423"/>
      <c r="BT61" s="423"/>
      <c r="BU61" s="423"/>
      <c r="BV61" s="423"/>
      <c r="BW61" s="423"/>
      <c r="BX61" s="423"/>
      <c r="BY61" s="423"/>
      <c r="BZ61" s="423"/>
      <c r="CA61" s="423"/>
      <c r="CB61" s="423"/>
      <c r="CC61" s="423"/>
      <c r="CD61" s="423"/>
      <c r="CE61" s="423"/>
      <c r="CF61" s="420"/>
      <c r="CG61" s="420"/>
      <c r="CH61" s="420"/>
      <c r="CI61" s="420"/>
      <c r="CJ61" s="423"/>
      <c r="CK61" s="423"/>
      <c r="CL61" s="423"/>
      <c r="CM61" s="423"/>
      <c r="CN61" s="423"/>
      <c r="CO61" s="423"/>
      <c r="CP61" s="423"/>
      <c r="CQ61" s="423"/>
      <c r="CR61" s="423"/>
      <c r="CS61" s="423"/>
      <c r="CT61" s="423"/>
      <c r="CU61" s="423"/>
      <c r="CV61" s="423"/>
      <c r="CW61" s="423"/>
      <c r="CX61" s="423"/>
      <c r="CY61" s="423"/>
      <c r="CZ61" s="423"/>
      <c r="DA61" s="423"/>
      <c r="DB61" s="423"/>
      <c r="DC61" s="423"/>
      <c r="DD61" s="420"/>
      <c r="DE61" s="420"/>
    </row>
    <row r="62" spans="2:109" s="156" customFormat="1" ht="18.75" customHeight="1">
      <c r="C62" s="913" t="s">
        <v>225</v>
      </c>
      <c r="D62" s="913"/>
      <c r="E62" s="913"/>
      <c r="F62" s="913"/>
      <c r="G62" s="913"/>
      <c r="H62" s="913"/>
      <c r="I62" s="913"/>
      <c r="J62" s="913"/>
      <c r="K62" s="913"/>
      <c r="L62" s="913"/>
      <c r="M62" s="913"/>
      <c r="N62" s="913"/>
      <c r="O62" s="176"/>
      <c r="P62" s="176"/>
      <c r="Q62" s="176"/>
      <c r="R62" s="157"/>
      <c r="T62" s="161"/>
      <c r="U62" s="161"/>
      <c r="V62" s="161"/>
      <c r="W62" s="161"/>
      <c r="X62" s="161"/>
      <c r="Y62" s="161"/>
      <c r="Z62" s="161"/>
      <c r="AC62" s="158"/>
      <c r="AD62" s="158"/>
      <c r="AE62" s="158"/>
      <c r="AF62" s="158"/>
      <c r="AG62" s="158"/>
      <c r="AH62" s="420"/>
      <c r="AI62" s="420"/>
      <c r="AJ62" s="420"/>
      <c r="AK62" s="419"/>
      <c r="AL62" s="419"/>
      <c r="AM62" s="420"/>
      <c r="AN62" s="420"/>
      <c r="AO62" s="420"/>
      <c r="AP62" s="420"/>
      <c r="AQ62" s="420"/>
      <c r="AR62" s="420"/>
      <c r="AS62" s="420"/>
      <c r="AT62" s="420"/>
      <c r="AU62" s="420"/>
      <c r="AV62" s="420"/>
      <c r="AW62" s="420"/>
      <c r="AX62" s="420"/>
      <c r="AY62" s="420"/>
      <c r="AZ62" s="420"/>
      <c r="BA62" s="420"/>
      <c r="BB62" s="420"/>
      <c r="BC62" s="420"/>
      <c r="BD62" s="420"/>
      <c r="BE62" s="420"/>
      <c r="BF62" s="420"/>
      <c r="BG62" s="420"/>
      <c r="BH62" s="420"/>
      <c r="BI62" s="420"/>
      <c r="BJ62" s="420"/>
      <c r="BK62" s="420"/>
      <c r="BL62" s="420"/>
      <c r="BM62" s="420"/>
      <c r="BN62" s="420"/>
      <c r="BO62" s="420"/>
      <c r="BP62" s="420"/>
      <c r="BQ62" s="420"/>
      <c r="BR62" s="423"/>
      <c r="BS62" s="423"/>
      <c r="BT62" s="423"/>
      <c r="BU62" s="423"/>
      <c r="BV62" s="423"/>
      <c r="BW62" s="423"/>
      <c r="BX62" s="423"/>
      <c r="BY62" s="423"/>
      <c r="BZ62" s="423"/>
      <c r="CA62" s="423"/>
      <c r="CB62" s="423"/>
      <c r="CC62" s="423"/>
      <c r="CD62" s="423"/>
      <c r="CE62" s="423"/>
      <c r="CF62" s="420"/>
      <c r="CG62" s="420"/>
      <c r="CH62" s="420"/>
      <c r="CI62" s="420"/>
      <c r="CJ62" s="423"/>
      <c r="CK62" s="423"/>
      <c r="CL62" s="423"/>
      <c r="CM62" s="423"/>
      <c r="CN62" s="423"/>
      <c r="CO62" s="423"/>
      <c r="CP62" s="423"/>
      <c r="CQ62" s="423"/>
      <c r="CR62" s="423"/>
      <c r="CS62" s="423"/>
      <c r="CT62" s="423"/>
      <c r="CU62" s="423"/>
      <c r="CV62" s="423"/>
      <c r="CW62" s="423"/>
      <c r="CX62" s="423"/>
      <c r="CY62" s="423"/>
      <c r="CZ62" s="423"/>
      <c r="DA62" s="423"/>
      <c r="DB62" s="423"/>
      <c r="DC62" s="423"/>
      <c r="DD62" s="420"/>
      <c r="DE62" s="420"/>
    </row>
    <row r="63" spans="2:109" s="156" customFormat="1" ht="18.75" customHeight="1">
      <c r="C63" s="913"/>
      <c r="D63" s="913"/>
      <c r="E63" s="913"/>
      <c r="F63" s="913"/>
      <c r="G63" s="913"/>
      <c r="H63" s="913"/>
      <c r="I63" s="913"/>
      <c r="J63" s="913"/>
      <c r="K63" s="913"/>
      <c r="L63" s="913"/>
      <c r="M63" s="913"/>
      <c r="N63" s="913"/>
      <c r="O63" s="176"/>
      <c r="P63" s="176"/>
      <c r="Q63" s="176"/>
      <c r="R63" s="157"/>
      <c r="T63" s="161"/>
      <c r="U63" s="161"/>
      <c r="V63" s="161"/>
      <c r="W63" s="161"/>
      <c r="X63" s="161"/>
      <c r="Y63" s="161"/>
      <c r="Z63" s="161"/>
      <c r="AC63" s="158"/>
      <c r="AD63" s="158"/>
      <c r="AE63" s="158"/>
      <c r="AF63" s="158"/>
      <c r="AG63" s="158"/>
      <c r="AH63" s="420"/>
      <c r="AI63" s="420"/>
      <c r="AJ63" s="420"/>
      <c r="AK63" s="419"/>
      <c r="AL63" s="419"/>
      <c r="AM63" s="420"/>
      <c r="AN63" s="420"/>
      <c r="AO63" s="420"/>
      <c r="AP63" s="420"/>
      <c r="AQ63" s="420"/>
      <c r="AR63" s="420"/>
      <c r="AS63" s="420"/>
      <c r="AT63" s="420"/>
      <c r="AU63" s="420"/>
      <c r="AV63" s="420"/>
      <c r="AW63" s="420"/>
      <c r="AX63" s="420"/>
      <c r="AY63" s="420"/>
      <c r="AZ63" s="420"/>
      <c r="BA63" s="420"/>
      <c r="BB63" s="420"/>
      <c r="BC63" s="420"/>
      <c r="BD63" s="420"/>
      <c r="BE63" s="420"/>
      <c r="BF63" s="420"/>
      <c r="BG63" s="420"/>
      <c r="BH63" s="420"/>
      <c r="BI63" s="420"/>
      <c r="BJ63" s="420"/>
      <c r="BK63" s="420"/>
      <c r="BL63" s="420"/>
      <c r="BM63" s="420"/>
      <c r="BN63" s="420"/>
      <c r="BO63" s="420"/>
      <c r="BP63" s="420"/>
      <c r="BQ63" s="420"/>
      <c r="BR63" s="423"/>
      <c r="BS63" s="423"/>
      <c r="BT63" s="423"/>
      <c r="BU63" s="423"/>
      <c r="BV63" s="423"/>
      <c r="BW63" s="423"/>
      <c r="BX63" s="423"/>
      <c r="BY63" s="423"/>
      <c r="BZ63" s="423"/>
      <c r="CA63" s="423"/>
      <c r="CB63" s="423"/>
      <c r="CC63" s="423"/>
      <c r="CD63" s="423"/>
      <c r="CE63" s="423"/>
      <c r="CF63" s="420"/>
      <c r="CG63" s="420"/>
      <c r="CH63" s="420"/>
      <c r="CI63" s="420"/>
      <c r="CJ63" s="423"/>
      <c r="CK63" s="423"/>
      <c r="CL63" s="423"/>
      <c r="CM63" s="423"/>
      <c r="CN63" s="423"/>
      <c r="CO63" s="423"/>
      <c r="CP63" s="423"/>
      <c r="CQ63" s="423"/>
      <c r="CR63" s="423"/>
      <c r="CS63" s="423"/>
      <c r="CT63" s="423"/>
      <c r="CU63" s="423"/>
      <c r="CV63" s="423"/>
      <c r="CW63" s="423"/>
      <c r="CX63" s="423"/>
      <c r="CY63" s="423"/>
      <c r="CZ63" s="423"/>
      <c r="DA63" s="423"/>
      <c r="DB63" s="423"/>
      <c r="DC63" s="423"/>
      <c r="DD63" s="420"/>
      <c r="DE63" s="420"/>
    </row>
    <row r="64" spans="2:109" s="156" customFormat="1" ht="18.75" customHeight="1">
      <c r="C64" s="994" t="s">
        <v>229</v>
      </c>
      <c r="D64" s="994"/>
      <c r="E64" s="994"/>
      <c r="F64" s="994"/>
      <c r="G64" s="994"/>
      <c r="H64" s="178"/>
      <c r="I64" s="178"/>
      <c r="J64" s="178"/>
      <c r="K64" s="178"/>
      <c r="L64" s="178"/>
      <c r="M64" s="178"/>
      <c r="N64" s="178"/>
      <c r="O64" s="176"/>
      <c r="P64" s="176"/>
      <c r="Q64" s="176"/>
      <c r="R64" s="157"/>
      <c r="T64" s="161"/>
      <c r="U64" s="161"/>
      <c r="V64" s="161"/>
      <c r="W64" s="161"/>
      <c r="X64" s="161"/>
      <c r="Y64" s="161"/>
      <c r="Z64" s="161"/>
      <c r="AC64" s="158"/>
      <c r="AD64" s="158"/>
      <c r="AE64" s="158"/>
      <c r="AF64" s="158"/>
      <c r="AG64" s="158"/>
      <c r="AH64" s="420"/>
      <c r="AI64" s="420"/>
      <c r="AJ64" s="420"/>
      <c r="AK64" s="419"/>
      <c r="AL64" s="419"/>
      <c r="AM64" s="420"/>
      <c r="AN64" s="420"/>
      <c r="AO64" s="420"/>
      <c r="AP64" s="420"/>
      <c r="AQ64" s="420"/>
      <c r="AR64" s="420"/>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3"/>
      <c r="BS64" s="423"/>
      <c r="BT64" s="423"/>
      <c r="BU64" s="423"/>
      <c r="BV64" s="423"/>
      <c r="BW64" s="423"/>
      <c r="BX64" s="423"/>
      <c r="BY64" s="423"/>
      <c r="BZ64" s="423"/>
      <c r="CA64" s="423"/>
      <c r="CB64" s="423"/>
      <c r="CC64" s="423"/>
      <c r="CD64" s="423"/>
      <c r="CE64" s="423"/>
      <c r="CF64" s="420"/>
      <c r="CG64" s="420"/>
      <c r="CH64" s="420"/>
      <c r="CI64" s="420"/>
      <c r="CJ64" s="423"/>
      <c r="CK64" s="423"/>
      <c r="CL64" s="423"/>
      <c r="CM64" s="423"/>
      <c r="CN64" s="423"/>
      <c r="CO64" s="423"/>
      <c r="CP64" s="423"/>
      <c r="CQ64" s="423"/>
      <c r="CR64" s="423"/>
      <c r="CS64" s="423"/>
      <c r="CT64" s="423"/>
      <c r="CU64" s="423"/>
      <c r="CV64" s="423"/>
      <c r="CW64" s="423"/>
      <c r="CX64" s="423"/>
      <c r="CY64" s="423"/>
      <c r="CZ64" s="423"/>
      <c r="DA64" s="423"/>
      <c r="DB64" s="423"/>
      <c r="DC64" s="423"/>
      <c r="DD64" s="420"/>
      <c r="DE64" s="420"/>
    </row>
    <row r="65" spans="2:109" s="156" customFormat="1" ht="18.75" customHeight="1">
      <c r="B65" s="179"/>
      <c r="C65" s="920" t="s">
        <v>226</v>
      </c>
      <c r="D65" s="920"/>
      <c r="E65" s="920"/>
      <c r="F65" s="920"/>
      <c r="G65" s="920"/>
      <c r="H65" s="917"/>
      <c r="I65" s="898"/>
      <c r="J65" s="898"/>
      <c r="K65" s="898"/>
      <c r="L65" s="898"/>
      <c r="M65" s="898"/>
      <c r="N65" s="898"/>
      <c r="O65" s="898"/>
      <c r="P65" s="898"/>
      <c r="Q65" s="898"/>
      <c r="R65" s="898"/>
      <c r="S65" s="898"/>
      <c r="T65" s="898"/>
      <c r="U65" s="898"/>
      <c r="V65" s="898"/>
      <c r="W65" s="898"/>
      <c r="X65" s="898"/>
      <c r="Y65" s="898"/>
      <c r="Z65" s="898"/>
      <c r="AC65" s="158"/>
      <c r="AD65" s="158"/>
      <c r="AE65" s="158"/>
      <c r="AF65" s="158"/>
      <c r="AG65" s="158"/>
      <c r="AH65" s="420"/>
      <c r="AI65" s="420"/>
      <c r="AJ65" s="420"/>
      <c r="AK65" s="419"/>
      <c r="AL65" s="419"/>
      <c r="AM65" s="420"/>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3"/>
      <c r="BS65" s="423"/>
      <c r="BT65" s="423"/>
      <c r="BU65" s="423"/>
      <c r="BV65" s="423"/>
      <c r="BW65" s="423"/>
      <c r="BX65" s="423"/>
      <c r="BY65" s="423"/>
      <c r="BZ65" s="423"/>
      <c r="CA65" s="423"/>
      <c r="CB65" s="423"/>
      <c r="CC65" s="423"/>
      <c r="CD65" s="423"/>
      <c r="CE65" s="423"/>
      <c r="CF65" s="420"/>
      <c r="CG65" s="420"/>
      <c r="CH65" s="420"/>
      <c r="CI65" s="420"/>
      <c r="CJ65" s="423"/>
      <c r="CK65" s="423"/>
      <c r="CL65" s="423"/>
      <c r="CM65" s="423"/>
      <c r="CN65" s="423"/>
      <c r="CO65" s="423"/>
      <c r="CP65" s="423"/>
      <c r="CQ65" s="423"/>
      <c r="CR65" s="423"/>
      <c r="CS65" s="423"/>
      <c r="CT65" s="423"/>
      <c r="CU65" s="423"/>
      <c r="CV65" s="423"/>
      <c r="CW65" s="423"/>
      <c r="CX65" s="423"/>
      <c r="CY65" s="423"/>
      <c r="CZ65" s="423"/>
      <c r="DA65" s="423"/>
      <c r="DB65" s="423"/>
      <c r="DC65" s="423"/>
      <c r="DD65" s="420"/>
      <c r="DE65" s="420"/>
    </row>
    <row r="66" spans="2:109" s="156" customFormat="1" ht="18.75" customHeight="1">
      <c r="B66" s="179"/>
      <c r="C66" s="920"/>
      <c r="D66" s="920"/>
      <c r="E66" s="920"/>
      <c r="F66" s="920"/>
      <c r="G66" s="920"/>
      <c r="H66" s="918"/>
      <c r="I66" s="898"/>
      <c r="J66" s="898"/>
      <c r="K66" s="898"/>
      <c r="L66" s="898"/>
      <c r="M66" s="898"/>
      <c r="N66" s="898"/>
      <c r="O66" s="919"/>
      <c r="P66" s="919"/>
      <c r="Q66" s="919"/>
      <c r="R66" s="919"/>
      <c r="S66" s="919"/>
      <c r="T66" s="919"/>
      <c r="U66" s="898"/>
      <c r="V66" s="898"/>
      <c r="W66" s="898"/>
      <c r="X66" s="898"/>
      <c r="Y66" s="898"/>
      <c r="Z66" s="898"/>
      <c r="AC66" s="158"/>
      <c r="AD66" s="158"/>
      <c r="AE66" s="158"/>
      <c r="AF66" s="158"/>
      <c r="AG66" s="158"/>
      <c r="AH66" s="420"/>
      <c r="AI66" s="420"/>
      <c r="AJ66" s="420"/>
      <c r="AK66" s="419"/>
      <c r="AL66" s="419"/>
      <c r="AM66" s="420"/>
      <c r="AN66" s="420"/>
      <c r="AO66" s="420"/>
      <c r="AP66" s="420"/>
      <c r="AQ66" s="420"/>
      <c r="AR66" s="420"/>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3"/>
      <c r="BS66" s="423"/>
      <c r="BT66" s="423"/>
      <c r="BU66" s="423"/>
      <c r="BV66" s="423"/>
      <c r="BW66" s="423"/>
      <c r="BX66" s="423"/>
      <c r="BY66" s="423"/>
      <c r="BZ66" s="423"/>
      <c r="CA66" s="423"/>
      <c r="CB66" s="423"/>
      <c r="CC66" s="423"/>
      <c r="CD66" s="423"/>
      <c r="CE66" s="423"/>
      <c r="CF66" s="420"/>
      <c r="CG66" s="420"/>
      <c r="CH66" s="420"/>
      <c r="CI66" s="420"/>
      <c r="CJ66" s="423"/>
      <c r="CK66" s="423"/>
      <c r="CL66" s="423"/>
      <c r="CM66" s="423"/>
      <c r="CN66" s="423"/>
      <c r="CO66" s="423"/>
      <c r="CP66" s="423"/>
      <c r="CQ66" s="423"/>
      <c r="CR66" s="423"/>
      <c r="CS66" s="423"/>
      <c r="CT66" s="423"/>
      <c r="CU66" s="423"/>
      <c r="CV66" s="423"/>
      <c r="CW66" s="423"/>
      <c r="CX66" s="423"/>
      <c r="CY66" s="423"/>
      <c r="CZ66" s="423"/>
      <c r="DA66" s="423"/>
      <c r="DB66" s="423"/>
      <c r="DC66" s="423"/>
      <c r="DD66" s="420"/>
      <c r="DE66" s="420"/>
    </row>
    <row r="67" spans="2:109" s="156" customFormat="1" ht="18.75" customHeight="1">
      <c r="B67" s="179"/>
      <c r="C67" s="920" t="s">
        <v>227</v>
      </c>
      <c r="D67" s="920"/>
      <c r="E67" s="920"/>
      <c r="F67" s="920"/>
      <c r="G67" s="920"/>
      <c r="H67" s="920"/>
      <c r="I67" s="961"/>
      <c r="J67" s="961"/>
      <c r="K67" s="961"/>
      <c r="L67" s="961"/>
      <c r="M67" s="961"/>
      <c r="N67" s="963" t="s">
        <v>221</v>
      </c>
      <c r="O67" s="920" t="s">
        <v>228</v>
      </c>
      <c r="P67" s="920"/>
      <c r="Q67" s="920"/>
      <c r="R67" s="920"/>
      <c r="S67" s="920"/>
      <c r="T67" s="920"/>
      <c r="U67" s="961"/>
      <c r="V67" s="961"/>
      <c r="W67" s="961"/>
      <c r="X67" s="961"/>
      <c r="Y67" s="961"/>
      <c r="Z67" s="925" t="s">
        <v>221</v>
      </c>
      <c r="AC67" s="158"/>
      <c r="AD67" s="158"/>
      <c r="AE67" s="158"/>
      <c r="AF67" s="158"/>
      <c r="AG67" s="158"/>
      <c r="AH67" s="420"/>
      <c r="AI67" s="420"/>
      <c r="AJ67" s="420"/>
      <c r="AK67" s="419"/>
      <c r="AL67" s="419"/>
      <c r="AM67" s="420"/>
      <c r="AN67" s="420"/>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3"/>
      <c r="BS67" s="423"/>
      <c r="BT67" s="423"/>
      <c r="BU67" s="423"/>
      <c r="BV67" s="423"/>
      <c r="BW67" s="423"/>
      <c r="BX67" s="423"/>
      <c r="BY67" s="423"/>
      <c r="BZ67" s="423"/>
      <c r="CA67" s="423"/>
      <c r="CB67" s="423"/>
      <c r="CC67" s="423"/>
      <c r="CD67" s="423"/>
      <c r="CE67" s="423"/>
      <c r="CF67" s="420"/>
      <c r="CG67" s="420"/>
      <c r="CH67" s="420"/>
      <c r="CI67" s="420"/>
      <c r="CJ67" s="423"/>
      <c r="CK67" s="423"/>
      <c r="CL67" s="423"/>
      <c r="CM67" s="423"/>
      <c r="CN67" s="423"/>
      <c r="CO67" s="423"/>
      <c r="CP67" s="423"/>
      <c r="CQ67" s="423"/>
      <c r="CR67" s="423"/>
      <c r="CS67" s="423"/>
      <c r="CT67" s="423"/>
      <c r="CU67" s="423"/>
      <c r="CV67" s="423"/>
      <c r="CW67" s="423"/>
      <c r="CX67" s="423"/>
      <c r="CY67" s="423"/>
      <c r="CZ67" s="423"/>
      <c r="DA67" s="423"/>
      <c r="DB67" s="423"/>
      <c r="DC67" s="423"/>
      <c r="DD67" s="420"/>
      <c r="DE67" s="420"/>
    </row>
    <row r="68" spans="2:109" s="156" customFormat="1" ht="18.75" customHeight="1">
      <c r="B68" s="179"/>
      <c r="C68" s="920"/>
      <c r="D68" s="920"/>
      <c r="E68" s="920"/>
      <c r="F68" s="920"/>
      <c r="G68" s="920"/>
      <c r="H68" s="920"/>
      <c r="I68" s="962"/>
      <c r="J68" s="962"/>
      <c r="K68" s="962"/>
      <c r="L68" s="962"/>
      <c r="M68" s="962"/>
      <c r="N68" s="964"/>
      <c r="O68" s="920"/>
      <c r="P68" s="920"/>
      <c r="Q68" s="920"/>
      <c r="R68" s="920"/>
      <c r="S68" s="920"/>
      <c r="T68" s="920"/>
      <c r="U68" s="962"/>
      <c r="V68" s="962"/>
      <c r="W68" s="962"/>
      <c r="X68" s="962"/>
      <c r="Y68" s="962"/>
      <c r="Z68" s="926"/>
      <c r="AC68" s="158"/>
      <c r="AD68" s="158"/>
      <c r="AE68" s="158"/>
      <c r="AF68" s="158"/>
      <c r="AG68" s="158"/>
      <c r="AH68" s="420"/>
      <c r="AI68" s="420"/>
      <c r="AJ68" s="420"/>
      <c r="AK68" s="419"/>
      <c r="AL68" s="419"/>
      <c r="AM68" s="420"/>
      <c r="AN68" s="420"/>
      <c r="AO68" s="420"/>
      <c r="AP68" s="420"/>
      <c r="AQ68" s="420"/>
      <c r="AR68" s="420"/>
      <c r="AS68" s="420"/>
      <c r="AT68" s="420"/>
      <c r="AU68" s="420"/>
      <c r="AV68" s="420"/>
      <c r="AW68" s="420"/>
      <c r="AX68" s="420"/>
      <c r="AY68" s="420"/>
      <c r="AZ68" s="420"/>
      <c r="BA68" s="420"/>
      <c r="BB68" s="420"/>
      <c r="BC68" s="420"/>
      <c r="BD68" s="420"/>
      <c r="BE68" s="420"/>
      <c r="BF68" s="420"/>
      <c r="BG68" s="420"/>
      <c r="BH68" s="420"/>
      <c r="BI68" s="420"/>
      <c r="BJ68" s="420"/>
      <c r="BK68" s="420"/>
      <c r="BL68" s="420"/>
      <c r="BM68" s="420"/>
      <c r="BN68" s="420"/>
      <c r="BO68" s="420"/>
      <c r="BP68" s="420"/>
      <c r="BQ68" s="420"/>
      <c r="BR68" s="423"/>
      <c r="BS68" s="423"/>
      <c r="BT68" s="423"/>
      <c r="BU68" s="423"/>
      <c r="BV68" s="423"/>
      <c r="BW68" s="423"/>
      <c r="BX68" s="423"/>
      <c r="BY68" s="423"/>
      <c r="BZ68" s="423"/>
      <c r="CA68" s="423"/>
      <c r="CB68" s="423"/>
      <c r="CC68" s="423"/>
      <c r="CD68" s="423"/>
      <c r="CE68" s="423"/>
      <c r="CF68" s="420"/>
      <c r="CG68" s="420"/>
      <c r="CH68" s="420"/>
      <c r="CI68" s="420"/>
      <c r="CJ68" s="423"/>
      <c r="CK68" s="423"/>
      <c r="CL68" s="423"/>
      <c r="CM68" s="423"/>
      <c r="CN68" s="423"/>
      <c r="CO68" s="423"/>
      <c r="CP68" s="423"/>
      <c r="CQ68" s="423"/>
      <c r="CR68" s="423"/>
      <c r="CS68" s="423"/>
      <c r="CT68" s="423"/>
      <c r="CU68" s="423"/>
      <c r="CV68" s="423"/>
      <c r="CW68" s="423"/>
      <c r="CX68" s="423"/>
      <c r="CY68" s="423"/>
      <c r="CZ68" s="423"/>
      <c r="DA68" s="423"/>
      <c r="DB68" s="423"/>
      <c r="DC68" s="423"/>
      <c r="DD68" s="420"/>
      <c r="DE68" s="420"/>
    </row>
    <row r="69" spans="2:109" s="156" customFormat="1" ht="18.75" customHeight="1">
      <c r="B69" s="179"/>
      <c r="C69" s="179"/>
      <c r="D69" s="179"/>
      <c r="E69" s="179"/>
      <c r="F69" s="179"/>
      <c r="G69" s="179"/>
      <c r="H69" s="179"/>
      <c r="I69" s="179"/>
      <c r="J69" s="179"/>
      <c r="K69" s="179"/>
      <c r="L69" s="179"/>
      <c r="M69" s="179"/>
      <c r="N69" s="179"/>
      <c r="O69" s="179"/>
      <c r="P69" s="179"/>
      <c r="Q69" s="179"/>
      <c r="R69" s="179"/>
      <c r="T69" s="161"/>
      <c r="U69" s="161"/>
      <c r="V69" s="161"/>
      <c r="W69" s="161"/>
      <c r="X69" s="161"/>
      <c r="Y69" s="161"/>
      <c r="Z69" s="161"/>
      <c r="AC69" s="158"/>
      <c r="AD69" s="158"/>
      <c r="AE69" s="158"/>
      <c r="AF69" s="158"/>
      <c r="AG69" s="158"/>
      <c r="AH69" s="420"/>
      <c r="AI69" s="420"/>
      <c r="AJ69" s="420"/>
      <c r="AK69" s="419"/>
      <c r="AL69" s="419"/>
      <c r="AM69" s="420"/>
      <c r="AN69" s="420"/>
      <c r="AO69" s="420"/>
      <c r="AP69" s="420"/>
      <c r="AQ69" s="420"/>
      <c r="AR69" s="420"/>
      <c r="AS69" s="420"/>
      <c r="AT69" s="420"/>
      <c r="AU69" s="420"/>
      <c r="AV69" s="420"/>
      <c r="AW69" s="420"/>
      <c r="AX69" s="420"/>
      <c r="AY69" s="420"/>
      <c r="AZ69" s="420"/>
      <c r="BA69" s="420"/>
      <c r="BB69" s="420"/>
      <c r="BC69" s="420"/>
      <c r="BD69" s="420"/>
      <c r="BE69" s="420"/>
      <c r="BF69" s="420"/>
      <c r="BG69" s="420"/>
      <c r="BH69" s="420"/>
      <c r="BI69" s="420"/>
      <c r="BJ69" s="420"/>
      <c r="BK69" s="420"/>
      <c r="BL69" s="420"/>
      <c r="BM69" s="420"/>
      <c r="BN69" s="420"/>
      <c r="BO69" s="420"/>
      <c r="BP69" s="420"/>
      <c r="BQ69" s="420"/>
      <c r="BR69" s="423"/>
      <c r="BS69" s="423"/>
      <c r="BT69" s="423"/>
      <c r="BU69" s="423"/>
      <c r="BV69" s="423"/>
      <c r="BW69" s="423"/>
      <c r="BX69" s="423"/>
      <c r="BY69" s="423"/>
      <c r="BZ69" s="423"/>
      <c r="CA69" s="423"/>
      <c r="CB69" s="423"/>
      <c r="CC69" s="423"/>
      <c r="CD69" s="423"/>
      <c r="CE69" s="423"/>
      <c r="CF69" s="420"/>
      <c r="CG69" s="420"/>
      <c r="CH69" s="420"/>
      <c r="CI69" s="420"/>
      <c r="CJ69" s="423"/>
      <c r="CK69" s="423"/>
      <c r="CL69" s="423"/>
      <c r="CM69" s="423"/>
      <c r="CN69" s="423"/>
      <c r="CO69" s="423"/>
      <c r="CP69" s="423"/>
      <c r="CQ69" s="423"/>
      <c r="CR69" s="423"/>
      <c r="CS69" s="423"/>
      <c r="CT69" s="423"/>
      <c r="CU69" s="423"/>
      <c r="CV69" s="423"/>
      <c r="CW69" s="423"/>
      <c r="CX69" s="423"/>
      <c r="CY69" s="423"/>
      <c r="CZ69" s="423"/>
      <c r="DA69" s="423"/>
      <c r="DB69" s="423"/>
      <c r="DC69" s="423"/>
      <c r="DD69" s="420"/>
      <c r="DE69" s="420"/>
    </row>
    <row r="70" spans="2:109" s="156" customFormat="1" ht="18.75" customHeight="1">
      <c r="B70" s="179"/>
      <c r="C70" s="994" t="s">
        <v>230</v>
      </c>
      <c r="D70" s="994"/>
      <c r="E70" s="994"/>
      <c r="F70" s="994"/>
      <c r="G70" s="994"/>
      <c r="H70" s="179"/>
      <c r="I70" s="179"/>
      <c r="J70" s="179"/>
      <c r="K70" s="179"/>
      <c r="L70" s="179"/>
      <c r="M70" s="179"/>
      <c r="N70" s="179"/>
      <c r="O70" s="179"/>
      <c r="P70" s="179"/>
      <c r="Q70" s="179"/>
      <c r="R70" s="179"/>
      <c r="T70" s="161"/>
      <c r="U70" s="161"/>
      <c r="V70" s="161"/>
      <c r="W70" s="161"/>
      <c r="X70" s="161"/>
      <c r="Y70" s="161"/>
      <c r="Z70" s="161"/>
      <c r="AC70" s="158"/>
      <c r="AD70" s="158"/>
      <c r="AE70" s="158"/>
      <c r="AF70" s="158"/>
      <c r="AG70" s="158"/>
      <c r="AH70" s="420"/>
      <c r="AI70" s="420"/>
      <c r="AJ70" s="420"/>
      <c r="AK70" s="419"/>
      <c r="AL70" s="419"/>
      <c r="AM70" s="420"/>
      <c r="AN70" s="420"/>
      <c r="AO70" s="420"/>
      <c r="AP70" s="420"/>
      <c r="AQ70" s="420"/>
      <c r="AR70" s="420"/>
      <c r="AS70" s="420"/>
      <c r="AT70" s="420"/>
      <c r="AU70" s="420"/>
      <c r="AV70" s="420"/>
      <c r="AW70" s="420"/>
      <c r="AX70" s="420"/>
      <c r="AY70" s="420"/>
      <c r="AZ70" s="420"/>
      <c r="BA70" s="420"/>
      <c r="BB70" s="420"/>
      <c r="BC70" s="420"/>
      <c r="BD70" s="420"/>
      <c r="BE70" s="420"/>
      <c r="BF70" s="420"/>
      <c r="BG70" s="420"/>
      <c r="BH70" s="420"/>
      <c r="BI70" s="420"/>
      <c r="BJ70" s="420"/>
      <c r="BK70" s="420"/>
      <c r="BL70" s="420"/>
      <c r="BM70" s="420"/>
      <c r="BN70" s="420"/>
      <c r="BO70" s="420"/>
      <c r="BP70" s="420"/>
      <c r="BQ70" s="420"/>
      <c r="BR70" s="423"/>
      <c r="BS70" s="423"/>
      <c r="BT70" s="423"/>
      <c r="BU70" s="423"/>
      <c r="BV70" s="423"/>
      <c r="BW70" s="423"/>
      <c r="BX70" s="423"/>
      <c r="BY70" s="423"/>
      <c r="BZ70" s="423"/>
      <c r="CA70" s="423"/>
      <c r="CB70" s="423"/>
      <c r="CC70" s="423"/>
      <c r="CD70" s="423"/>
      <c r="CE70" s="423"/>
      <c r="CF70" s="420"/>
      <c r="CG70" s="420"/>
      <c r="CH70" s="420"/>
      <c r="CI70" s="420"/>
      <c r="CJ70" s="423"/>
      <c r="CK70" s="423"/>
      <c r="CL70" s="423"/>
      <c r="CM70" s="423"/>
      <c r="CN70" s="423"/>
      <c r="CO70" s="423"/>
      <c r="CP70" s="423"/>
      <c r="CQ70" s="423"/>
      <c r="CR70" s="423"/>
      <c r="CS70" s="423"/>
      <c r="CT70" s="423"/>
      <c r="CU70" s="423"/>
      <c r="CV70" s="423"/>
      <c r="CW70" s="423"/>
      <c r="CX70" s="423"/>
      <c r="CY70" s="423"/>
      <c r="CZ70" s="423"/>
      <c r="DA70" s="423"/>
      <c r="DB70" s="423"/>
      <c r="DC70" s="423"/>
      <c r="DD70" s="420"/>
      <c r="DE70" s="420"/>
    </row>
    <row r="71" spans="2:109" s="156" customFormat="1" ht="18.75" customHeight="1">
      <c r="B71" s="179"/>
      <c r="C71" s="920" t="s">
        <v>226</v>
      </c>
      <c r="D71" s="920"/>
      <c r="E71" s="920"/>
      <c r="F71" s="920"/>
      <c r="G71" s="920"/>
      <c r="H71" s="917"/>
      <c r="I71" s="898"/>
      <c r="J71" s="898"/>
      <c r="K71" s="898"/>
      <c r="L71" s="898"/>
      <c r="M71" s="898"/>
      <c r="N71" s="898"/>
      <c r="O71" s="898"/>
      <c r="P71" s="898"/>
      <c r="Q71" s="898"/>
      <c r="R71" s="898"/>
      <c r="S71" s="898"/>
      <c r="T71" s="898"/>
      <c r="U71" s="898"/>
      <c r="V71" s="898"/>
      <c r="W71" s="898"/>
      <c r="X71" s="898"/>
      <c r="Y71" s="898"/>
      <c r="Z71" s="898"/>
      <c r="AC71" s="158"/>
      <c r="AD71" s="158"/>
      <c r="AE71" s="158"/>
      <c r="AF71" s="158"/>
      <c r="AG71" s="158"/>
      <c r="AH71" s="420"/>
      <c r="AI71" s="420"/>
      <c r="AJ71" s="420"/>
      <c r="AK71" s="419"/>
      <c r="AL71" s="419"/>
      <c r="AM71" s="420"/>
      <c r="AN71" s="420"/>
      <c r="AO71" s="420"/>
      <c r="AP71" s="420"/>
      <c r="AQ71" s="420"/>
      <c r="AR71" s="420"/>
      <c r="AS71" s="420"/>
      <c r="AT71" s="420"/>
      <c r="AU71" s="420"/>
      <c r="AV71" s="420"/>
      <c r="AW71" s="420"/>
      <c r="AX71" s="420"/>
      <c r="AY71" s="420"/>
      <c r="AZ71" s="420"/>
      <c r="BA71" s="420"/>
      <c r="BB71" s="420"/>
      <c r="BC71" s="420"/>
      <c r="BD71" s="420"/>
      <c r="BE71" s="420"/>
      <c r="BF71" s="420"/>
      <c r="BG71" s="420"/>
      <c r="BH71" s="420"/>
      <c r="BI71" s="420"/>
      <c r="BJ71" s="420"/>
      <c r="BK71" s="420"/>
      <c r="BL71" s="420"/>
      <c r="BM71" s="420"/>
      <c r="BN71" s="420"/>
      <c r="BO71" s="420"/>
      <c r="BP71" s="420"/>
      <c r="BQ71" s="420"/>
      <c r="BR71" s="423"/>
      <c r="BS71" s="423"/>
      <c r="BT71" s="423"/>
      <c r="BU71" s="423"/>
      <c r="BV71" s="423"/>
      <c r="BW71" s="423"/>
      <c r="BX71" s="423"/>
      <c r="BY71" s="423"/>
      <c r="BZ71" s="423"/>
      <c r="CA71" s="423"/>
      <c r="CB71" s="423"/>
      <c r="CC71" s="423"/>
      <c r="CD71" s="423"/>
      <c r="CE71" s="423"/>
      <c r="CF71" s="420"/>
      <c r="CG71" s="420"/>
      <c r="CH71" s="420"/>
      <c r="CI71" s="420"/>
      <c r="CJ71" s="423"/>
      <c r="CK71" s="423"/>
      <c r="CL71" s="423"/>
      <c r="CM71" s="423"/>
      <c r="CN71" s="423"/>
      <c r="CO71" s="423"/>
      <c r="CP71" s="423"/>
      <c r="CQ71" s="423"/>
      <c r="CR71" s="423"/>
      <c r="CS71" s="423"/>
      <c r="CT71" s="423"/>
      <c r="CU71" s="423"/>
      <c r="CV71" s="423"/>
      <c r="CW71" s="423"/>
      <c r="CX71" s="423"/>
      <c r="CY71" s="423"/>
      <c r="CZ71" s="423"/>
      <c r="DA71" s="423"/>
      <c r="DB71" s="423"/>
      <c r="DC71" s="423"/>
      <c r="DD71" s="420"/>
      <c r="DE71" s="420"/>
    </row>
    <row r="72" spans="2:109" s="156" customFormat="1" ht="18.75" customHeight="1">
      <c r="B72" s="179"/>
      <c r="C72" s="920"/>
      <c r="D72" s="920"/>
      <c r="E72" s="920"/>
      <c r="F72" s="920"/>
      <c r="G72" s="920"/>
      <c r="H72" s="918"/>
      <c r="I72" s="898"/>
      <c r="J72" s="898"/>
      <c r="K72" s="898"/>
      <c r="L72" s="898"/>
      <c r="M72" s="898"/>
      <c r="N72" s="898"/>
      <c r="O72" s="919"/>
      <c r="P72" s="919"/>
      <c r="Q72" s="919"/>
      <c r="R72" s="919"/>
      <c r="S72" s="919"/>
      <c r="T72" s="919"/>
      <c r="U72" s="898"/>
      <c r="V72" s="898"/>
      <c r="W72" s="898"/>
      <c r="X72" s="898"/>
      <c r="Y72" s="898"/>
      <c r="Z72" s="898"/>
      <c r="AC72" s="158"/>
      <c r="AD72" s="158"/>
      <c r="AE72" s="158"/>
      <c r="AF72" s="158"/>
      <c r="AG72" s="158"/>
      <c r="AH72" s="420"/>
      <c r="AI72" s="420"/>
      <c r="AJ72" s="420"/>
      <c r="AK72" s="419"/>
      <c r="AL72" s="419"/>
      <c r="AM72" s="420"/>
      <c r="AN72" s="420"/>
      <c r="AO72" s="420"/>
      <c r="AP72" s="420"/>
      <c r="AQ72" s="420"/>
      <c r="AR72" s="420"/>
      <c r="AS72" s="420"/>
      <c r="AT72" s="420"/>
      <c r="AU72" s="420"/>
      <c r="AV72" s="420"/>
      <c r="AW72" s="420"/>
      <c r="AX72" s="420"/>
      <c r="AY72" s="420"/>
      <c r="AZ72" s="420"/>
      <c r="BA72" s="420"/>
      <c r="BB72" s="420"/>
      <c r="BC72" s="420"/>
      <c r="BD72" s="420"/>
      <c r="BE72" s="420"/>
      <c r="BF72" s="420"/>
      <c r="BG72" s="420"/>
      <c r="BH72" s="420"/>
      <c r="BI72" s="420"/>
      <c r="BJ72" s="420"/>
      <c r="BK72" s="420"/>
      <c r="BL72" s="420"/>
      <c r="BM72" s="420"/>
      <c r="BN72" s="420"/>
      <c r="BO72" s="420"/>
      <c r="BP72" s="420"/>
      <c r="BQ72" s="420"/>
      <c r="BR72" s="423"/>
      <c r="BS72" s="423"/>
      <c r="BT72" s="423"/>
      <c r="BU72" s="423"/>
      <c r="BV72" s="423"/>
      <c r="BW72" s="423"/>
      <c r="BX72" s="423"/>
      <c r="BY72" s="423"/>
      <c r="BZ72" s="423"/>
      <c r="CA72" s="423"/>
      <c r="CB72" s="423"/>
      <c r="CC72" s="423"/>
      <c r="CD72" s="423"/>
      <c r="CE72" s="423"/>
      <c r="CF72" s="420"/>
      <c r="CG72" s="420"/>
      <c r="CH72" s="420"/>
      <c r="CI72" s="420"/>
      <c r="CJ72" s="423"/>
      <c r="CK72" s="423"/>
      <c r="CL72" s="423"/>
      <c r="CM72" s="423"/>
      <c r="CN72" s="423"/>
      <c r="CO72" s="423"/>
      <c r="CP72" s="423"/>
      <c r="CQ72" s="423"/>
      <c r="CR72" s="423"/>
      <c r="CS72" s="423"/>
      <c r="CT72" s="423"/>
      <c r="CU72" s="423"/>
      <c r="CV72" s="423"/>
      <c r="CW72" s="423"/>
      <c r="CX72" s="423"/>
      <c r="CY72" s="423"/>
      <c r="CZ72" s="423"/>
      <c r="DA72" s="423"/>
      <c r="DB72" s="423"/>
      <c r="DC72" s="423"/>
      <c r="DD72" s="420"/>
      <c r="DE72" s="420"/>
    </row>
    <row r="73" spans="2:109" s="156" customFormat="1" ht="18.75" customHeight="1">
      <c r="B73" s="179"/>
      <c r="C73" s="920" t="s">
        <v>227</v>
      </c>
      <c r="D73" s="920"/>
      <c r="E73" s="920"/>
      <c r="F73" s="920"/>
      <c r="G73" s="920"/>
      <c r="H73" s="920"/>
      <c r="I73" s="961"/>
      <c r="J73" s="961"/>
      <c r="K73" s="961"/>
      <c r="L73" s="961"/>
      <c r="M73" s="961"/>
      <c r="N73" s="963" t="s">
        <v>221</v>
      </c>
      <c r="O73" s="920" t="s">
        <v>228</v>
      </c>
      <c r="P73" s="920"/>
      <c r="Q73" s="920"/>
      <c r="R73" s="920"/>
      <c r="S73" s="920"/>
      <c r="T73" s="920"/>
      <c r="U73" s="961"/>
      <c r="V73" s="961"/>
      <c r="W73" s="961"/>
      <c r="X73" s="961"/>
      <c r="Y73" s="961"/>
      <c r="Z73" s="925" t="s">
        <v>221</v>
      </c>
      <c r="AC73" s="158"/>
      <c r="AD73" s="158"/>
      <c r="AE73" s="158"/>
      <c r="AF73" s="158"/>
      <c r="AG73" s="158"/>
      <c r="AH73" s="420"/>
      <c r="AI73" s="420"/>
      <c r="AJ73" s="420"/>
      <c r="AK73" s="419"/>
      <c r="AL73" s="419"/>
      <c r="AM73" s="420"/>
      <c r="AN73" s="420"/>
      <c r="AO73" s="420"/>
      <c r="AP73" s="420"/>
      <c r="AQ73" s="420"/>
      <c r="AR73" s="420"/>
      <c r="AS73" s="420"/>
      <c r="AT73" s="420"/>
      <c r="AU73" s="420"/>
      <c r="AV73" s="420"/>
      <c r="AW73" s="420"/>
      <c r="AX73" s="420"/>
      <c r="AY73" s="420"/>
      <c r="AZ73" s="420"/>
      <c r="BA73" s="420"/>
      <c r="BB73" s="420"/>
      <c r="BC73" s="420"/>
      <c r="BD73" s="420"/>
      <c r="BE73" s="420"/>
      <c r="BF73" s="420"/>
      <c r="BG73" s="420"/>
      <c r="BH73" s="420"/>
      <c r="BI73" s="420"/>
      <c r="BJ73" s="420"/>
      <c r="BK73" s="420"/>
      <c r="BL73" s="420"/>
      <c r="BM73" s="420"/>
      <c r="BN73" s="420"/>
      <c r="BO73" s="420"/>
      <c r="BP73" s="420"/>
      <c r="BQ73" s="420"/>
      <c r="BR73" s="423"/>
      <c r="BS73" s="423"/>
      <c r="BT73" s="423"/>
      <c r="BU73" s="423"/>
      <c r="BV73" s="423"/>
      <c r="BW73" s="423"/>
      <c r="BX73" s="423"/>
      <c r="BY73" s="423"/>
      <c r="BZ73" s="423"/>
      <c r="CA73" s="423"/>
      <c r="CB73" s="423"/>
      <c r="CC73" s="423"/>
      <c r="CD73" s="423"/>
      <c r="CE73" s="423"/>
      <c r="CF73" s="420"/>
      <c r="CG73" s="420"/>
      <c r="CH73" s="420"/>
      <c r="CI73" s="420"/>
      <c r="CJ73" s="423"/>
      <c r="CK73" s="423"/>
      <c r="CL73" s="423"/>
      <c r="CM73" s="423"/>
      <c r="CN73" s="423"/>
      <c r="CO73" s="423"/>
      <c r="CP73" s="423"/>
      <c r="CQ73" s="423"/>
      <c r="CR73" s="423"/>
      <c r="CS73" s="423"/>
      <c r="CT73" s="423"/>
      <c r="CU73" s="423"/>
      <c r="CV73" s="423"/>
      <c r="CW73" s="423"/>
      <c r="CX73" s="423"/>
      <c r="CY73" s="423"/>
      <c r="CZ73" s="423"/>
      <c r="DA73" s="423"/>
      <c r="DB73" s="423"/>
      <c r="DC73" s="423"/>
      <c r="DD73" s="420"/>
      <c r="DE73" s="420"/>
    </row>
    <row r="74" spans="2:109" s="156" customFormat="1" ht="18.75" customHeight="1">
      <c r="C74" s="920"/>
      <c r="D74" s="920"/>
      <c r="E74" s="920"/>
      <c r="F74" s="920"/>
      <c r="G74" s="920"/>
      <c r="H74" s="920"/>
      <c r="I74" s="962"/>
      <c r="J74" s="962"/>
      <c r="K74" s="962"/>
      <c r="L74" s="962"/>
      <c r="M74" s="962"/>
      <c r="N74" s="964"/>
      <c r="O74" s="920"/>
      <c r="P74" s="920"/>
      <c r="Q74" s="920"/>
      <c r="R74" s="920"/>
      <c r="S74" s="920"/>
      <c r="T74" s="920"/>
      <c r="U74" s="962"/>
      <c r="V74" s="962"/>
      <c r="W74" s="962"/>
      <c r="X74" s="962"/>
      <c r="Y74" s="962"/>
      <c r="Z74" s="926"/>
      <c r="AC74" s="158"/>
      <c r="AD74" s="158"/>
      <c r="AE74" s="158"/>
      <c r="AF74" s="158"/>
      <c r="AG74" s="158"/>
      <c r="AH74" s="420"/>
      <c r="AI74" s="420"/>
      <c r="AJ74" s="420"/>
      <c r="AK74" s="419"/>
      <c r="AL74" s="419"/>
      <c r="AM74" s="420"/>
      <c r="AN74" s="420"/>
      <c r="AO74" s="420"/>
      <c r="AP74" s="420"/>
      <c r="AQ74" s="420"/>
      <c r="AR74" s="420"/>
      <c r="AS74" s="420"/>
      <c r="AT74" s="420"/>
      <c r="AU74" s="420"/>
      <c r="AV74" s="420"/>
      <c r="AW74" s="420"/>
      <c r="AX74" s="420"/>
      <c r="AY74" s="420"/>
      <c r="AZ74" s="420"/>
      <c r="BA74" s="420"/>
      <c r="BB74" s="420"/>
      <c r="BC74" s="420"/>
      <c r="BD74" s="420"/>
      <c r="BE74" s="420"/>
      <c r="BF74" s="420"/>
      <c r="BG74" s="420"/>
      <c r="BH74" s="420"/>
      <c r="BI74" s="420"/>
      <c r="BJ74" s="420"/>
      <c r="BK74" s="420"/>
      <c r="BL74" s="420"/>
      <c r="BM74" s="420"/>
      <c r="BN74" s="420"/>
      <c r="BO74" s="420"/>
      <c r="BP74" s="420"/>
      <c r="BQ74" s="420"/>
      <c r="BR74" s="423"/>
      <c r="BS74" s="423"/>
      <c r="BT74" s="423"/>
      <c r="BU74" s="423"/>
      <c r="BV74" s="423"/>
      <c r="BW74" s="423"/>
      <c r="BX74" s="423"/>
      <c r="BY74" s="423"/>
      <c r="BZ74" s="423"/>
      <c r="CA74" s="423"/>
      <c r="CB74" s="423"/>
      <c r="CC74" s="423"/>
      <c r="CD74" s="423"/>
      <c r="CE74" s="423"/>
      <c r="CF74" s="420"/>
      <c r="CG74" s="420"/>
      <c r="CH74" s="420"/>
      <c r="CI74" s="420"/>
      <c r="CJ74" s="423"/>
      <c r="CK74" s="423"/>
      <c r="CL74" s="423"/>
      <c r="CM74" s="423"/>
      <c r="CN74" s="423"/>
      <c r="CO74" s="423"/>
      <c r="CP74" s="423"/>
      <c r="CQ74" s="423"/>
      <c r="CR74" s="423"/>
      <c r="CS74" s="423"/>
      <c r="CT74" s="423"/>
      <c r="CU74" s="423"/>
      <c r="CV74" s="423"/>
      <c r="CW74" s="423"/>
      <c r="CX74" s="423"/>
      <c r="CY74" s="423"/>
      <c r="CZ74" s="423"/>
      <c r="DA74" s="423"/>
      <c r="DB74" s="423"/>
      <c r="DC74" s="423"/>
      <c r="DD74" s="420"/>
      <c r="DE74" s="420"/>
    </row>
    <row r="75" spans="2:109" s="156" customFormat="1" ht="18.75" customHeight="1">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C75" s="158"/>
      <c r="AD75" s="158"/>
      <c r="AE75" s="158"/>
      <c r="AF75" s="158"/>
      <c r="AG75" s="158"/>
      <c r="AH75" s="420"/>
      <c r="AI75" s="420"/>
      <c r="AJ75" s="420"/>
      <c r="AK75" s="419"/>
      <c r="AL75" s="419"/>
      <c r="AM75" s="420"/>
      <c r="AN75" s="420"/>
      <c r="AO75" s="420"/>
      <c r="AP75" s="420"/>
      <c r="AQ75" s="420"/>
      <c r="AR75" s="420"/>
      <c r="AS75" s="420"/>
      <c r="AT75" s="420"/>
      <c r="AU75" s="420"/>
      <c r="AV75" s="420"/>
      <c r="AW75" s="420"/>
      <c r="AX75" s="420"/>
      <c r="AY75" s="420"/>
      <c r="AZ75" s="420"/>
      <c r="BA75" s="420"/>
      <c r="BB75" s="420"/>
      <c r="BC75" s="420"/>
      <c r="BD75" s="420"/>
      <c r="BE75" s="420"/>
      <c r="BF75" s="420"/>
      <c r="BG75" s="420"/>
      <c r="BH75" s="420"/>
      <c r="BI75" s="420"/>
      <c r="BJ75" s="420"/>
      <c r="BK75" s="420"/>
      <c r="BL75" s="420"/>
      <c r="BM75" s="420"/>
      <c r="BN75" s="420"/>
      <c r="BO75" s="420"/>
      <c r="BP75" s="420"/>
      <c r="BQ75" s="420"/>
      <c r="BR75" s="423"/>
      <c r="BS75" s="423"/>
      <c r="BT75" s="423"/>
      <c r="BU75" s="423"/>
      <c r="BV75" s="423"/>
      <c r="BW75" s="423"/>
      <c r="BX75" s="423"/>
      <c r="BY75" s="423"/>
      <c r="BZ75" s="423"/>
      <c r="CA75" s="423"/>
      <c r="CB75" s="423"/>
      <c r="CC75" s="423"/>
      <c r="CD75" s="423"/>
      <c r="CE75" s="423"/>
      <c r="CF75" s="420"/>
      <c r="CG75" s="420"/>
      <c r="CH75" s="420"/>
      <c r="CI75" s="420"/>
      <c r="CJ75" s="423"/>
      <c r="CK75" s="423"/>
      <c r="CL75" s="423"/>
      <c r="CM75" s="423"/>
      <c r="CN75" s="423"/>
      <c r="CO75" s="423"/>
      <c r="CP75" s="423"/>
      <c r="CQ75" s="423"/>
      <c r="CR75" s="423"/>
      <c r="CS75" s="423"/>
      <c r="CT75" s="423"/>
      <c r="CU75" s="423"/>
      <c r="CV75" s="423"/>
      <c r="CW75" s="423"/>
      <c r="CX75" s="423"/>
      <c r="CY75" s="423"/>
      <c r="CZ75" s="423"/>
      <c r="DA75" s="423"/>
      <c r="DB75" s="423"/>
      <c r="DC75" s="423"/>
      <c r="DD75" s="420"/>
      <c r="DE75" s="420"/>
    </row>
    <row r="76" spans="2:109" s="156" customFormat="1" ht="18.75" customHeight="1">
      <c r="C76" s="994" t="s">
        <v>231</v>
      </c>
      <c r="D76" s="994"/>
      <c r="E76" s="994"/>
      <c r="F76" s="994"/>
      <c r="G76" s="994"/>
      <c r="H76" s="180"/>
      <c r="I76" s="180"/>
      <c r="J76" s="180"/>
      <c r="K76" s="180"/>
      <c r="L76" s="180"/>
      <c r="M76" s="180"/>
      <c r="N76" s="180"/>
      <c r="O76" s="180"/>
      <c r="P76" s="180"/>
      <c r="Q76" s="180"/>
      <c r="R76" s="180"/>
      <c r="S76" s="180"/>
      <c r="T76" s="180"/>
      <c r="U76" s="180"/>
      <c r="V76" s="180"/>
      <c r="W76" s="180"/>
      <c r="X76" s="180"/>
      <c r="Y76" s="180"/>
      <c r="Z76" s="180"/>
      <c r="AC76" s="158"/>
      <c r="AD76" s="158"/>
      <c r="AE76" s="158"/>
      <c r="AF76" s="158"/>
      <c r="AG76" s="158"/>
      <c r="AH76" s="420"/>
      <c r="AI76" s="420"/>
      <c r="AJ76" s="420"/>
      <c r="AK76" s="419"/>
      <c r="AL76" s="419"/>
      <c r="AM76" s="420"/>
      <c r="AN76" s="420"/>
      <c r="AO76" s="420"/>
      <c r="AP76" s="420"/>
      <c r="AQ76" s="420"/>
      <c r="AR76" s="420"/>
      <c r="AS76" s="420"/>
      <c r="AT76" s="420"/>
      <c r="AU76" s="420"/>
      <c r="AV76" s="420"/>
      <c r="AW76" s="420"/>
      <c r="AX76" s="420"/>
      <c r="AY76" s="420"/>
      <c r="AZ76" s="420"/>
      <c r="BA76" s="420"/>
      <c r="BB76" s="420"/>
      <c r="BC76" s="420"/>
      <c r="BD76" s="420"/>
      <c r="BE76" s="420"/>
      <c r="BF76" s="420"/>
      <c r="BG76" s="420"/>
      <c r="BH76" s="420"/>
      <c r="BI76" s="420"/>
      <c r="BJ76" s="420"/>
      <c r="BK76" s="420"/>
      <c r="BL76" s="420"/>
      <c r="BM76" s="420"/>
      <c r="BN76" s="420"/>
      <c r="BO76" s="420"/>
      <c r="BP76" s="420"/>
      <c r="BQ76" s="420"/>
      <c r="BR76" s="423"/>
      <c r="BS76" s="423"/>
      <c r="BT76" s="423"/>
      <c r="BU76" s="423"/>
      <c r="BV76" s="423"/>
      <c r="BW76" s="423"/>
      <c r="BX76" s="423"/>
      <c r="BY76" s="423"/>
      <c r="BZ76" s="423"/>
      <c r="CA76" s="423"/>
      <c r="CB76" s="423"/>
      <c r="CC76" s="423"/>
      <c r="CD76" s="423"/>
      <c r="CE76" s="423"/>
      <c r="CF76" s="420"/>
      <c r="CG76" s="420"/>
      <c r="CH76" s="420"/>
      <c r="CI76" s="420"/>
      <c r="CJ76" s="423"/>
      <c r="CK76" s="423"/>
      <c r="CL76" s="423"/>
      <c r="CM76" s="423"/>
      <c r="CN76" s="423"/>
      <c r="CO76" s="423"/>
      <c r="CP76" s="423"/>
      <c r="CQ76" s="423"/>
      <c r="CR76" s="423"/>
      <c r="CS76" s="423"/>
      <c r="CT76" s="423"/>
      <c r="CU76" s="423"/>
      <c r="CV76" s="423"/>
      <c r="CW76" s="423"/>
      <c r="CX76" s="423"/>
      <c r="CY76" s="423"/>
      <c r="CZ76" s="423"/>
      <c r="DA76" s="423"/>
      <c r="DB76" s="423"/>
      <c r="DC76" s="423"/>
      <c r="DD76" s="420"/>
      <c r="DE76" s="420"/>
    </row>
    <row r="77" spans="2:109" s="156" customFormat="1" ht="18.75" customHeight="1">
      <c r="C77" s="920" t="s">
        <v>226</v>
      </c>
      <c r="D77" s="920"/>
      <c r="E77" s="920"/>
      <c r="F77" s="920"/>
      <c r="G77" s="920"/>
      <c r="H77" s="917"/>
      <c r="I77" s="898"/>
      <c r="J77" s="898"/>
      <c r="K77" s="898"/>
      <c r="L77" s="898"/>
      <c r="M77" s="898"/>
      <c r="N77" s="898"/>
      <c r="O77" s="898"/>
      <c r="P77" s="898"/>
      <c r="Q77" s="898"/>
      <c r="R77" s="898"/>
      <c r="S77" s="898"/>
      <c r="T77" s="898"/>
      <c r="U77" s="898"/>
      <c r="V77" s="898"/>
      <c r="W77" s="898"/>
      <c r="X77" s="898"/>
      <c r="Y77" s="898"/>
      <c r="Z77" s="898"/>
      <c r="AC77" s="158"/>
      <c r="AD77" s="158"/>
      <c r="AE77" s="158"/>
      <c r="AF77" s="158"/>
      <c r="AG77" s="158"/>
      <c r="AH77" s="420"/>
      <c r="AI77" s="420"/>
      <c r="AJ77" s="420"/>
      <c r="AK77" s="419"/>
      <c r="AL77" s="419"/>
      <c r="AM77" s="420"/>
      <c r="AN77" s="420"/>
      <c r="AO77" s="420"/>
      <c r="AP77" s="420"/>
      <c r="AQ77" s="420"/>
      <c r="AR77" s="420"/>
      <c r="AS77" s="420"/>
      <c r="AT77" s="420"/>
      <c r="AU77" s="420"/>
      <c r="AV77" s="420"/>
      <c r="AW77" s="420"/>
      <c r="AX77" s="420"/>
      <c r="AY77" s="420"/>
      <c r="AZ77" s="420"/>
      <c r="BA77" s="420"/>
      <c r="BB77" s="420"/>
      <c r="BC77" s="420"/>
      <c r="BD77" s="420"/>
      <c r="BE77" s="420"/>
      <c r="BF77" s="420"/>
      <c r="BG77" s="420"/>
      <c r="BH77" s="420"/>
      <c r="BI77" s="420"/>
      <c r="BJ77" s="420"/>
      <c r="BK77" s="420"/>
      <c r="BL77" s="420"/>
      <c r="BM77" s="420"/>
      <c r="BN77" s="420"/>
      <c r="BO77" s="420"/>
      <c r="BP77" s="420"/>
      <c r="BQ77" s="420"/>
      <c r="BR77" s="423"/>
      <c r="BS77" s="423"/>
      <c r="BT77" s="423"/>
      <c r="BU77" s="423"/>
      <c r="BV77" s="423"/>
      <c r="BW77" s="423"/>
      <c r="BX77" s="423"/>
      <c r="BY77" s="423"/>
      <c r="BZ77" s="423"/>
      <c r="CA77" s="423"/>
      <c r="CB77" s="423"/>
      <c r="CC77" s="423"/>
      <c r="CD77" s="423"/>
      <c r="CE77" s="423"/>
      <c r="CF77" s="420"/>
      <c r="CG77" s="420"/>
      <c r="CH77" s="420"/>
      <c r="CI77" s="420"/>
      <c r="CJ77" s="423"/>
      <c r="CK77" s="423"/>
      <c r="CL77" s="423"/>
      <c r="CM77" s="423"/>
      <c r="CN77" s="423"/>
      <c r="CO77" s="423"/>
      <c r="CP77" s="423"/>
      <c r="CQ77" s="423"/>
      <c r="CR77" s="423"/>
      <c r="CS77" s="423"/>
      <c r="CT77" s="423"/>
      <c r="CU77" s="423"/>
      <c r="CV77" s="423"/>
      <c r="CW77" s="423"/>
      <c r="CX77" s="423"/>
      <c r="CY77" s="423"/>
      <c r="CZ77" s="423"/>
      <c r="DA77" s="423"/>
      <c r="DB77" s="423"/>
      <c r="DC77" s="423"/>
      <c r="DD77" s="420"/>
      <c r="DE77" s="420"/>
    </row>
    <row r="78" spans="2:109" s="156" customFormat="1" ht="18.75" customHeight="1">
      <c r="C78" s="920"/>
      <c r="D78" s="920"/>
      <c r="E78" s="920"/>
      <c r="F78" s="920"/>
      <c r="G78" s="920"/>
      <c r="H78" s="918"/>
      <c r="I78" s="898"/>
      <c r="J78" s="898"/>
      <c r="K78" s="898"/>
      <c r="L78" s="898"/>
      <c r="M78" s="898"/>
      <c r="N78" s="898"/>
      <c r="O78" s="919"/>
      <c r="P78" s="919"/>
      <c r="Q78" s="919"/>
      <c r="R78" s="919"/>
      <c r="S78" s="919"/>
      <c r="T78" s="919"/>
      <c r="U78" s="898"/>
      <c r="V78" s="898"/>
      <c r="W78" s="898"/>
      <c r="X78" s="898"/>
      <c r="Y78" s="898"/>
      <c r="Z78" s="898"/>
      <c r="AC78" s="158"/>
      <c r="AD78" s="158"/>
      <c r="AE78" s="158"/>
      <c r="AF78" s="158"/>
      <c r="AG78" s="158"/>
      <c r="AH78" s="420"/>
      <c r="AI78" s="420"/>
      <c r="AJ78" s="420"/>
      <c r="AK78" s="419"/>
      <c r="AL78" s="419"/>
      <c r="AM78" s="420"/>
      <c r="AN78" s="420"/>
      <c r="AO78" s="420"/>
      <c r="AP78" s="420"/>
      <c r="AQ78" s="420"/>
      <c r="AR78" s="420"/>
      <c r="AS78" s="420"/>
      <c r="AT78" s="420"/>
      <c r="AU78" s="420"/>
      <c r="AV78" s="420"/>
      <c r="AW78" s="420"/>
      <c r="AX78" s="420"/>
      <c r="AY78" s="420"/>
      <c r="AZ78" s="420"/>
      <c r="BA78" s="420"/>
      <c r="BB78" s="420"/>
      <c r="BC78" s="420"/>
      <c r="BD78" s="420"/>
      <c r="BE78" s="420"/>
      <c r="BF78" s="420"/>
      <c r="BG78" s="420"/>
      <c r="BH78" s="420"/>
      <c r="BI78" s="420"/>
      <c r="BJ78" s="420"/>
      <c r="BK78" s="420"/>
      <c r="BL78" s="420"/>
      <c r="BM78" s="420"/>
      <c r="BN78" s="420"/>
      <c r="BO78" s="420"/>
      <c r="BP78" s="420"/>
      <c r="BQ78" s="420"/>
      <c r="BR78" s="423"/>
      <c r="BS78" s="423"/>
      <c r="BT78" s="423"/>
      <c r="BU78" s="423"/>
      <c r="BV78" s="423"/>
      <c r="BW78" s="423"/>
      <c r="BX78" s="423"/>
      <c r="BY78" s="423"/>
      <c r="BZ78" s="423"/>
      <c r="CA78" s="423"/>
      <c r="CB78" s="423"/>
      <c r="CC78" s="423"/>
      <c r="CD78" s="423"/>
      <c r="CE78" s="423"/>
      <c r="CF78" s="420"/>
      <c r="CG78" s="420"/>
      <c r="CH78" s="420"/>
      <c r="CI78" s="420"/>
      <c r="CJ78" s="423"/>
      <c r="CK78" s="423"/>
      <c r="CL78" s="423"/>
      <c r="CM78" s="423"/>
      <c r="CN78" s="423"/>
      <c r="CO78" s="423"/>
      <c r="CP78" s="423"/>
      <c r="CQ78" s="423"/>
      <c r="CR78" s="423"/>
      <c r="CS78" s="423"/>
      <c r="CT78" s="423"/>
      <c r="CU78" s="423"/>
      <c r="CV78" s="423"/>
      <c r="CW78" s="423"/>
      <c r="CX78" s="423"/>
      <c r="CY78" s="423"/>
      <c r="CZ78" s="423"/>
      <c r="DA78" s="423"/>
      <c r="DB78" s="423"/>
      <c r="DC78" s="423"/>
      <c r="DD78" s="420"/>
      <c r="DE78" s="420"/>
    </row>
    <row r="79" spans="2:109" s="156" customFormat="1" ht="18.75" customHeight="1">
      <c r="C79" s="920" t="s">
        <v>227</v>
      </c>
      <c r="D79" s="920"/>
      <c r="E79" s="920"/>
      <c r="F79" s="920"/>
      <c r="G79" s="920"/>
      <c r="H79" s="920"/>
      <c r="I79" s="961"/>
      <c r="J79" s="961"/>
      <c r="K79" s="961"/>
      <c r="L79" s="961"/>
      <c r="M79" s="961"/>
      <c r="N79" s="963" t="s">
        <v>221</v>
      </c>
      <c r="O79" s="920" t="s">
        <v>228</v>
      </c>
      <c r="P79" s="920"/>
      <c r="Q79" s="920"/>
      <c r="R79" s="920"/>
      <c r="S79" s="920"/>
      <c r="T79" s="920"/>
      <c r="U79" s="961"/>
      <c r="V79" s="961"/>
      <c r="W79" s="961"/>
      <c r="X79" s="961"/>
      <c r="Y79" s="961"/>
      <c r="Z79" s="925" t="s">
        <v>221</v>
      </c>
      <c r="AC79" s="158"/>
      <c r="AD79" s="158"/>
      <c r="AE79" s="158"/>
      <c r="AF79" s="158"/>
      <c r="AG79" s="158"/>
      <c r="AH79" s="420"/>
      <c r="AI79" s="420"/>
      <c r="AJ79" s="420"/>
      <c r="AK79" s="419"/>
      <c r="AL79" s="419"/>
      <c r="AM79" s="420"/>
      <c r="AN79" s="420"/>
      <c r="AO79" s="420"/>
      <c r="AP79" s="420"/>
      <c r="AQ79" s="420"/>
      <c r="AR79" s="420"/>
      <c r="AS79" s="420"/>
      <c r="AT79" s="420"/>
      <c r="AU79" s="420"/>
      <c r="AV79" s="420"/>
      <c r="AW79" s="420"/>
      <c r="AX79" s="420"/>
      <c r="AY79" s="420"/>
      <c r="AZ79" s="420"/>
      <c r="BA79" s="420"/>
      <c r="BB79" s="420"/>
      <c r="BC79" s="420"/>
      <c r="BD79" s="420"/>
      <c r="BE79" s="420"/>
      <c r="BF79" s="420"/>
      <c r="BG79" s="420"/>
      <c r="BH79" s="420"/>
      <c r="BI79" s="420"/>
      <c r="BJ79" s="420"/>
      <c r="BK79" s="420"/>
      <c r="BL79" s="420"/>
      <c r="BM79" s="420"/>
      <c r="BN79" s="420"/>
      <c r="BO79" s="420"/>
      <c r="BP79" s="420"/>
      <c r="BQ79" s="420"/>
      <c r="BR79" s="423"/>
      <c r="BS79" s="423"/>
      <c r="BT79" s="423"/>
      <c r="BU79" s="423"/>
      <c r="BV79" s="423"/>
      <c r="BW79" s="423"/>
      <c r="BX79" s="423"/>
      <c r="BY79" s="423"/>
      <c r="BZ79" s="423"/>
      <c r="CA79" s="423"/>
      <c r="CB79" s="423"/>
      <c r="CC79" s="423"/>
      <c r="CD79" s="423"/>
      <c r="CE79" s="423"/>
      <c r="CF79" s="420"/>
      <c r="CG79" s="420"/>
      <c r="CH79" s="420"/>
      <c r="CI79" s="420"/>
      <c r="CJ79" s="423"/>
      <c r="CK79" s="423"/>
      <c r="CL79" s="423"/>
      <c r="CM79" s="423"/>
      <c r="CN79" s="423"/>
      <c r="CO79" s="423"/>
      <c r="CP79" s="423"/>
      <c r="CQ79" s="423"/>
      <c r="CR79" s="423"/>
      <c r="CS79" s="423"/>
      <c r="CT79" s="423"/>
      <c r="CU79" s="423"/>
      <c r="CV79" s="423"/>
      <c r="CW79" s="423"/>
      <c r="CX79" s="423"/>
      <c r="CY79" s="423"/>
      <c r="CZ79" s="423"/>
      <c r="DA79" s="423"/>
      <c r="DB79" s="423"/>
      <c r="DC79" s="423"/>
      <c r="DD79" s="420"/>
      <c r="DE79" s="420"/>
    </row>
    <row r="80" spans="2:109" s="156" customFormat="1" ht="18.75" customHeight="1">
      <c r="C80" s="920"/>
      <c r="D80" s="920"/>
      <c r="E80" s="920"/>
      <c r="F80" s="920"/>
      <c r="G80" s="920"/>
      <c r="H80" s="920"/>
      <c r="I80" s="962"/>
      <c r="J80" s="962"/>
      <c r="K80" s="962"/>
      <c r="L80" s="962"/>
      <c r="M80" s="962"/>
      <c r="N80" s="964"/>
      <c r="O80" s="920"/>
      <c r="P80" s="920"/>
      <c r="Q80" s="920"/>
      <c r="R80" s="920"/>
      <c r="S80" s="920"/>
      <c r="T80" s="920"/>
      <c r="U80" s="962"/>
      <c r="V80" s="962"/>
      <c r="W80" s="962"/>
      <c r="X80" s="962"/>
      <c r="Y80" s="962"/>
      <c r="Z80" s="926"/>
      <c r="AC80" s="158"/>
      <c r="AD80" s="158"/>
      <c r="AE80" s="158"/>
      <c r="AF80" s="158"/>
      <c r="AG80" s="158"/>
      <c r="AH80" s="420"/>
      <c r="AI80" s="420"/>
      <c r="AJ80" s="420"/>
      <c r="AK80" s="419"/>
      <c r="AL80" s="419"/>
      <c r="AM80" s="420"/>
      <c r="AN80" s="420"/>
      <c r="AO80" s="420"/>
      <c r="AP80" s="420"/>
      <c r="AQ80" s="420"/>
      <c r="AR80" s="420"/>
      <c r="AS80" s="420"/>
      <c r="AT80" s="420"/>
      <c r="AU80" s="420"/>
      <c r="AV80" s="420"/>
      <c r="AW80" s="420"/>
      <c r="AX80" s="420"/>
      <c r="AY80" s="420"/>
      <c r="AZ80" s="420"/>
      <c r="BA80" s="420"/>
      <c r="BB80" s="420"/>
      <c r="BC80" s="420"/>
      <c r="BD80" s="420"/>
      <c r="BE80" s="420"/>
      <c r="BF80" s="420"/>
      <c r="BG80" s="420"/>
      <c r="BH80" s="420"/>
      <c r="BI80" s="420"/>
      <c r="BJ80" s="420"/>
      <c r="BK80" s="420"/>
      <c r="BL80" s="420"/>
      <c r="BM80" s="420"/>
      <c r="BN80" s="420"/>
      <c r="BO80" s="420"/>
      <c r="BP80" s="420"/>
      <c r="BQ80" s="420"/>
      <c r="BR80" s="423"/>
      <c r="BS80" s="423"/>
      <c r="BT80" s="423"/>
      <c r="BU80" s="423"/>
      <c r="BV80" s="423"/>
      <c r="BW80" s="423"/>
      <c r="BX80" s="423"/>
      <c r="BY80" s="423"/>
      <c r="BZ80" s="423"/>
      <c r="CA80" s="423"/>
      <c r="CB80" s="423"/>
      <c r="CC80" s="423"/>
      <c r="CD80" s="423"/>
      <c r="CE80" s="423"/>
      <c r="CF80" s="420"/>
      <c r="CG80" s="420"/>
      <c r="CH80" s="420"/>
      <c r="CI80" s="420"/>
      <c r="CJ80" s="423"/>
      <c r="CK80" s="423"/>
      <c r="CL80" s="423"/>
      <c r="CM80" s="423"/>
      <c r="CN80" s="423"/>
      <c r="CO80" s="423"/>
      <c r="CP80" s="423"/>
      <c r="CQ80" s="423"/>
      <c r="CR80" s="423"/>
      <c r="CS80" s="423"/>
      <c r="CT80" s="423"/>
      <c r="CU80" s="423"/>
      <c r="CV80" s="423"/>
      <c r="CW80" s="423"/>
      <c r="CX80" s="423"/>
      <c r="CY80" s="423"/>
      <c r="CZ80" s="423"/>
      <c r="DA80" s="423"/>
      <c r="DB80" s="423"/>
      <c r="DC80" s="423"/>
      <c r="DD80" s="420"/>
      <c r="DE80" s="420"/>
    </row>
    <row r="81" spans="2:109" s="156" customFormat="1" ht="18.75" customHeight="1">
      <c r="Z81" s="157"/>
      <c r="AC81" s="158"/>
      <c r="AD81" s="158"/>
      <c r="AE81" s="158"/>
      <c r="AF81" s="158"/>
      <c r="AG81" s="158"/>
      <c r="AH81" s="420"/>
      <c r="AI81" s="420"/>
      <c r="AJ81" s="420"/>
      <c r="AK81" s="419"/>
      <c r="AL81" s="419"/>
      <c r="AM81" s="420"/>
      <c r="AN81" s="420"/>
      <c r="AO81" s="420"/>
      <c r="AP81" s="420"/>
      <c r="AQ81" s="420"/>
      <c r="AR81" s="420"/>
      <c r="AS81" s="420"/>
      <c r="AT81" s="420"/>
      <c r="AU81" s="420"/>
      <c r="AV81" s="420"/>
      <c r="AW81" s="420"/>
      <c r="AX81" s="420"/>
      <c r="AY81" s="420"/>
      <c r="AZ81" s="420"/>
      <c r="BA81" s="420"/>
      <c r="BB81" s="420"/>
      <c r="BC81" s="420"/>
      <c r="BD81" s="420"/>
      <c r="BE81" s="420"/>
      <c r="BF81" s="420"/>
      <c r="BG81" s="420"/>
      <c r="BH81" s="420"/>
      <c r="BI81" s="420"/>
      <c r="BJ81" s="420"/>
      <c r="BK81" s="420"/>
      <c r="BL81" s="420"/>
      <c r="BM81" s="420"/>
      <c r="BN81" s="420"/>
      <c r="BO81" s="420"/>
      <c r="BP81" s="420"/>
      <c r="BQ81" s="420"/>
      <c r="BR81" s="423"/>
      <c r="BS81" s="423"/>
      <c r="BT81" s="423"/>
      <c r="BU81" s="423"/>
      <c r="BV81" s="423"/>
      <c r="BW81" s="423"/>
      <c r="BX81" s="423"/>
      <c r="BY81" s="423"/>
      <c r="BZ81" s="423"/>
      <c r="CA81" s="423"/>
      <c r="CB81" s="423"/>
      <c r="CC81" s="423"/>
      <c r="CD81" s="423"/>
      <c r="CE81" s="423"/>
      <c r="CF81" s="420"/>
      <c r="CG81" s="420"/>
      <c r="CH81" s="420"/>
      <c r="CI81" s="420"/>
      <c r="CJ81" s="423"/>
      <c r="CK81" s="423"/>
      <c r="CL81" s="423"/>
      <c r="CM81" s="423"/>
      <c r="CN81" s="423"/>
      <c r="CO81" s="423"/>
      <c r="CP81" s="423"/>
      <c r="CQ81" s="423"/>
      <c r="CR81" s="423"/>
      <c r="CS81" s="423"/>
      <c r="CT81" s="423"/>
      <c r="CU81" s="423"/>
      <c r="CV81" s="423"/>
      <c r="CW81" s="423"/>
      <c r="CX81" s="423"/>
      <c r="CY81" s="423"/>
      <c r="CZ81" s="423"/>
      <c r="DA81" s="423"/>
      <c r="DB81" s="423"/>
      <c r="DC81" s="423"/>
      <c r="DD81" s="420"/>
      <c r="DE81" s="420"/>
    </row>
    <row r="82" spans="2:109" s="156" customFormat="1" ht="18.75" customHeight="1">
      <c r="C82" s="601" t="s">
        <v>207</v>
      </c>
      <c r="D82" s="910"/>
      <c r="E82" s="910"/>
      <c r="F82" s="910"/>
      <c r="G82" s="910"/>
      <c r="H82" s="910"/>
      <c r="I82" s="952">
        <f>SUM(I67,I73,I79)</f>
        <v>0</v>
      </c>
      <c r="J82" s="953"/>
      <c r="K82" s="953"/>
      <c r="L82" s="953"/>
      <c r="M82" s="953"/>
      <c r="N82" s="953"/>
      <c r="O82" s="953"/>
      <c r="P82" s="954"/>
      <c r="S82" s="902" t="s">
        <v>232</v>
      </c>
      <c r="T82" s="903"/>
      <c r="U82" s="903"/>
      <c r="V82" s="903"/>
      <c r="W82" s="903"/>
      <c r="X82" s="903"/>
      <c r="Y82" s="903"/>
      <c r="Z82" s="1000"/>
      <c r="AC82" s="158"/>
      <c r="AD82" s="158"/>
      <c r="AE82" s="158"/>
      <c r="AF82" s="158"/>
      <c r="AG82" s="158"/>
      <c r="AH82" s="420"/>
      <c r="AI82" s="420"/>
      <c r="AJ82" s="420"/>
      <c r="AK82" s="419"/>
      <c r="AL82" s="419"/>
      <c r="AM82" s="420"/>
      <c r="AN82" s="420"/>
      <c r="AO82" s="420"/>
      <c r="AP82" s="420"/>
      <c r="AQ82" s="420"/>
      <c r="AR82" s="420"/>
      <c r="AS82" s="420"/>
      <c r="AT82" s="420"/>
      <c r="AU82" s="420"/>
      <c r="AV82" s="420"/>
      <c r="AW82" s="420"/>
      <c r="AX82" s="420"/>
      <c r="AY82" s="420"/>
      <c r="AZ82" s="420"/>
      <c r="BA82" s="420"/>
      <c r="BB82" s="420"/>
      <c r="BC82" s="420"/>
      <c r="BD82" s="420"/>
      <c r="BE82" s="420"/>
      <c r="BF82" s="420"/>
      <c r="BG82" s="420"/>
      <c r="BH82" s="420"/>
      <c r="BI82" s="420"/>
      <c r="BJ82" s="420"/>
      <c r="BK82" s="420"/>
      <c r="BL82" s="420"/>
      <c r="BM82" s="420"/>
      <c r="BN82" s="420"/>
      <c r="BO82" s="420"/>
      <c r="BP82" s="420"/>
      <c r="BQ82" s="420"/>
      <c r="BR82" s="423"/>
      <c r="BS82" s="423"/>
      <c r="BT82" s="423"/>
      <c r="BU82" s="423"/>
      <c r="BV82" s="423"/>
      <c r="BW82" s="423"/>
      <c r="BX82" s="423"/>
      <c r="BY82" s="423"/>
      <c r="BZ82" s="423"/>
      <c r="CA82" s="423"/>
      <c r="CB82" s="423"/>
      <c r="CC82" s="423"/>
      <c r="CD82" s="423"/>
      <c r="CE82" s="423"/>
      <c r="CF82" s="420"/>
      <c r="CG82" s="420"/>
      <c r="CH82" s="420"/>
      <c r="CI82" s="420"/>
      <c r="CJ82" s="423"/>
      <c r="CK82" s="423"/>
      <c r="CL82" s="423"/>
      <c r="CM82" s="423"/>
      <c r="CN82" s="423"/>
      <c r="CO82" s="423"/>
      <c r="CP82" s="423"/>
      <c r="CQ82" s="423"/>
      <c r="CR82" s="423"/>
      <c r="CS82" s="423"/>
      <c r="CT82" s="423"/>
      <c r="CU82" s="423"/>
      <c r="CV82" s="423"/>
      <c r="CW82" s="423"/>
      <c r="CX82" s="423"/>
      <c r="CY82" s="423"/>
      <c r="CZ82" s="423"/>
      <c r="DA82" s="423"/>
      <c r="DB82" s="423"/>
      <c r="DC82" s="423"/>
      <c r="DD82" s="420"/>
      <c r="DE82" s="420"/>
    </row>
    <row r="83" spans="2:109" s="156" customFormat="1" ht="18.75" customHeight="1">
      <c r="C83" s="603"/>
      <c r="D83" s="852"/>
      <c r="E83" s="852"/>
      <c r="F83" s="852"/>
      <c r="G83" s="852"/>
      <c r="H83" s="852"/>
      <c r="I83" s="955"/>
      <c r="J83" s="956"/>
      <c r="K83" s="956"/>
      <c r="L83" s="956"/>
      <c r="M83" s="956"/>
      <c r="N83" s="956"/>
      <c r="O83" s="956"/>
      <c r="P83" s="957"/>
      <c r="Q83" s="157" t="s">
        <v>208</v>
      </c>
      <c r="S83" s="545">
        <f>SUM(U67,U73,U79)</f>
        <v>0</v>
      </c>
      <c r="T83" s="551"/>
      <c r="U83" s="551"/>
      <c r="V83" s="551"/>
      <c r="W83" s="551"/>
      <c r="X83" s="551"/>
      <c r="Y83" s="551"/>
      <c r="Z83" s="546"/>
      <c r="AC83" s="158"/>
      <c r="AD83" s="158"/>
      <c r="AE83" s="158"/>
      <c r="AF83" s="158"/>
      <c r="AG83" s="158"/>
      <c r="AH83" s="420"/>
      <c r="AI83" s="420"/>
      <c r="AJ83" s="420"/>
      <c r="AK83" s="419"/>
      <c r="AL83" s="419"/>
      <c r="AM83" s="420"/>
      <c r="AN83" s="420"/>
      <c r="AO83" s="420"/>
      <c r="AP83" s="420"/>
      <c r="AQ83" s="420"/>
      <c r="AR83" s="420"/>
      <c r="AS83" s="420"/>
      <c r="AT83" s="420"/>
      <c r="AU83" s="420"/>
      <c r="AV83" s="420"/>
      <c r="AW83" s="420"/>
      <c r="AX83" s="420"/>
      <c r="AY83" s="420"/>
      <c r="AZ83" s="420"/>
      <c r="BA83" s="420"/>
      <c r="BB83" s="420"/>
      <c r="BC83" s="420"/>
      <c r="BD83" s="420"/>
      <c r="BE83" s="420"/>
      <c r="BF83" s="420"/>
      <c r="BG83" s="420"/>
      <c r="BH83" s="420"/>
      <c r="BI83" s="420"/>
      <c r="BJ83" s="420"/>
      <c r="BK83" s="420"/>
      <c r="BL83" s="420"/>
      <c r="BM83" s="420"/>
      <c r="BN83" s="420"/>
      <c r="BO83" s="420"/>
      <c r="BP83" s="420"/>
      <c r="BQ83" s="420"/>
      <c r="BR83" s="423"/>
      <c r="BS83" s="423"/>
      <c r="BT83" s="423"/>
      <c r="BU83" s="423"/>
      <c r="BV83" s="423"/>
      <c r="BW83" s="423"/>
      <c r="BX83" s="423"/>
      <c r="BY83" s="423"/>
      <c r="BZ83" s="423"/>
      <c r="CA83" s="423"/>
      <c r="CB83" s="423"/>
      <c r="CC83" s="423"/>
      <c r="CD83" s="423"/>
      <c r="CE83" s="423"/>
      <c r="CF83" s="420"/>
      <c r="CG83" s="420"/>
      <c r="CH83" s="420"/>
      <c r="CI83" s="420"/>
      <c r="CJ83" s="423"/>
      <c r="CK83" s="423"/>
      <c r="CL83" s="423"/>
      <c r="CM83" s="423"/>
      <c r="CN83" s="423"/>
      <c r="CO83" s="423"/>
      <c r="CP83" s="423"/>
      <c r="CQ83" s="423"/>
      <c r="CR83" s="423"/>
      <c r="CS83" s="423"/>
      <c r="CT83" s="423"/>
      <c r="CU83" s="423"/>
      <c r="CV83" s="423"/>
      <c r="CW83" s="423"/>
      <c r="CX83" s="423"/>
      <c r="CY83" s="423"/>
      <c r="CZ83" s="423"/>
      <c r="DA83" s="423"/>
      <c r="DB83" s="423"/>
      <c r="DC83" s="423"/>
      <c r="DD83" s="420"/>
      <c r="DE83" s="420"/>
    </row>
    <row r="84" spans="2:109" s="156" customFormat="1" ht="18.75" customHeight="1">
      <c r="J84" s="181"/>
      <c r="Z84" s="157"/>
      <c r="AC84" s="158"/>
      <c r="AD84" s="158"/>
      <c r="AE84" s="158"/>
      <c r="AF84" s="158"/>
      <c r="AG84" s="158"/>
      <c r="AH84" s="420"/>
      <c r="AI84" s="420"/>
      <c r="AJ84" s="420"/>
      <c r="AK84" s="419"/>
      <c r="AL84" s="419"/>
      <c r="AM84" s="420"/>
      <c r="AN84" s="420"/>
      <c r="AO84" s="420"/>
      <c r="AP84" s="420"/>
      <c r="AQ84" s="420"/>
      <c r="AR84" s="420"/>
      <c r="AS84" s="420"/>
      <c r="AT84" s="420"/>
      <c r="AU84" s="420"/>
      <c r="AV84" s="420"/>
      <c r="AW84" s="420"/>
      <c r="AX84" s="420"/>
      <c r="AY84" s="420"/>
      <c r="AZ84" s="420"/>
      <c r="BA84" s="420"/>
      <c r="BB84" s="420"/>
      <c r="BC84" s="420"/>
      <c r="BD84" s="420"/>
      <c r="BE84" s="420"/>
      <c r="BF84" s="420"/>
      <c r="BG84" s="420"/>
      <c r="BH84" s="420"/>
      <c r="BI84" s="420"/>
      <c r="BJ84" s="420"/>
      <c r="BK84" s="420"/>
      <c r="BL84" s="420"/>
      <c r="BM84" s="420"/>
      <c r="BN84" s="420"/>
      <c r="BO84" s="420"/>
      <c r="BP84" s="420"/>
      <c r="BQ84" s="420"/>
      <c r="BR84" s="423"/>
      <c r="BS84" s="423"/>
      <c r="BT84" s="423"/>
      <c r="BU84" s="423"/>
      <c r="BV84" s="423"/>
      <c r="BW84" s="423"/>
      <c r="BX84" s="423"/>
      <c r="BY84" s="423"/>
      <c r="BZ84" s="423"/>
      <c r="CA84" s="423"/>
      <c r="CB84" s="423"/>
      <c r="CC84" s="423"/>
      <c r="CD84" s="423"/>
      <c r="CE84" s="423"/>
      <c r="CF84" s="420"/>
      <c r="CG84" s="420"/>
      <c r="CH84" s="420"/>
      <c r="CI84" s="420"/>
      <c r="CJ84" s="423"/>
      <c r="CK84" s="423"/>
      <c r="CL84" s="423"/>
      <c r="CM84" s="423"/>
      <c r="CN84" s="423"/>
      <c r="CO84" s="423"/>
      <c r="CP84" s="423"/>
      <c r="CQ84" s="423"/>
      <c r="CR84" s="423"/>
      <c r="CS84" s="423"/>
      <c r="CT84" s="423"/>
      <c r="CU84" s="423"/>
      <c r="CV84" s="423"/>
      <c r="CW84" s="423"/>
      <c r="CX84" s="423"/>
      <c r="CY84" s="423"/>
      <c r="CZ84" s="423"/>
      <c r="DA84" s="423"/>
      <c r="DB84" s="423"/>
      <c r="DC84" s="423"/>
      <c r="DD84" s="420"/>
      <c r="DE84" s="420"/>
    </row>
    <row r="85" spans="2:109" s="156" customFormat="1" ht="18.75" customHeight="1">
      <c r="Z85" s="157"/>
      <c r="AC85" s="158"/>
      <c r="AD85" s="158"/>
      <c r="AE85" s="158"/>
      <c r="AF85" s="158"/>
      <c r="AG85" s="158"/>
      <c r="AH85" s="420"/>
      <c r="AI85" s="420"/>
      <c r="AJ85" s="420"/>
      <c r="AK85" s="419"/>
      <c r="AL85" s="419"/>
      <c r="AM85" s="420"/>
      <c r="AN85" s="420"/>
      <c r="AO85" s="420"/>
      <c r="AP85" s="420"/>
      <c r="AQ85" s="420"/>
      <c r="AR85" s="420"/>
      <c r="AS85" s="420"/>
      <c r="AT85" s="420"/>
      <c r="AU85" s="420"/>
      <c r="AV85" s="420"/>
      <c r="AW85" s="420"/>
      <c r="AX85" s="420"/>
      <c r="AY85" s="420"/>
      <c r="AZ85" s="420"/>
      <c r="BA85" s="420"/>
      <c r="BB85" s="420"/>
      <c r="BC85" s="420"/>
      <c r="BD85" s="420"/>
      <c r="BE85" s="420"/>
      <c r="BF85" s="420"/>
      <c r="BG85" s="420"/>
      <c r="BH85" s="420"/>
      <c r="BI85" s="420"/>
      <c r="BJ85" s="420"/>
      <c r="BK85" s="420"/>
      <c r="BL85" s="420"/>
      <c r="BM85" s="420"/>
      <c r="BN85" s="420"/>
      <c r="BO85" s="420"/>
      <c r="BP85" s="420"/>
      <c r="BQ85" s="420"/>
      <c r="BR85" s="423"/>
      <c r="BS85" s="423"/>
      <c r="BT85" s="423"/>
      <c r="BU85" s="423"/>
      <c r="BV85" s="423"/>
      <c r="BW85" s="423"/>
      <c r="BX85" s="423"/>
      <c r="BY85" s="423"/>
      <c r="BZ85" s="423"/>
      <c r="CA85" s="423"/>
      <c r="CB85" s="423"/>
      <c r="CC85" s="423"/>
      <c r="CD85" s="423"/>
      <c r="CE85" s="423"/>
      <c r="CF85" s="420"/>
      <c r="CG85" s="420"/>
      <c r="CH85" s="420"/>
      <c r="CI85" s="420"/>
      <c r="CJ85" s="423"/>
      <c r="CK85" s="423"/>
      <c r="CL85" s="423"/>
      <c r="CM85" s="423"/>
      <c r="CN85" s="423"/>
      <c r="CO85" s="423"/>
      <c r="CP85" s="423"/>
      <c r="CQ85" s="423"/>
      <c r="CR85" s="423"/>
      <c r="CS85" s="423"/>
      <c r="CT85" s="423"/>
      <c r="CU85" s="423"/>
      <c r="CV85" s="423"/>
      <c r="CW85" s="423"/>
      <c r="CX85" s="423"/>
      <c r="CY85" s="423"/>
      <c r="CZ85" s="423"/>
      <c r="DA85" s="423"/>
      <c r="DB85" s="423"/>
      <c r="DC85" s="423"/>
      <c r="DD85" s="420"/>
      <c r="DE85" s="420"/>
    </row>
    <row r="86" spans="2:109" s="156" customFormat="1" ht="18.75" customHeight="1">
      <c r="C86" s="706" t="s">
        <v>234</v>
      </c>
      <c r="D86" s="706"/>
      <c r="E86" s="706"/>
      <c r="F86" s="706"/>
      <c r="G86" s="706"/>
      <c r="H86" s="706"/>
      <c r="I86" s="706"/>
      <c r="J86" s="706"/>
      <c r="K86" s="706"/>
      <c r="L86" s="706"/>
      <c r="M86" s="706"/>
      <c r="N86" s="706"/>
      <c r="O86" s="706"/>
      <c r="P86" s="706"/>
      <c r="Q86" s="706"/>
      <c r="Z86" s="157"/>
      <c r="AC86" s="158"/>
      <c r="AD86" s="158"/>
      <c r="AE86" s="158"/>
      <c r="AF86" s="158"/>
      <c r="AG86" s="158"/>
      <c r="AH86" s="420"/>
      <c r="AI86" s="420"/>
      <c r="AJ86" s="420"/>
      <c r="AK86" s="419"/>
      <c r="AL86" s="419"/>
      <c r="AM86" s="420"/>
      <c r="AN86" s="420"/>
      <c r="AO86" s="420"/>
      <c r="AP86" s="420"/>
      <c r="AQ86" s="420"/>
      <c r="AR86" s="420"/>
      <c r="AS86" s="420"/>
      <c r="AT86" s="420"/>
      <c r="AU86" s="420"/>
      <c r="AV86" s="420"/>
      <c r="AW86" s="420"/>
      <c r="AX86" s="420"/>
      <c r="AY86" s="420"/>
      <c r="AZ86" s="420"/>
      <c r="BA86" s="420"/>
      <c r="BB86" s="420"/>
      <c r="BC86" s="420"/>
      <c r="BD86" s="420"/>
      <c r="BE86" s="420"/>
      <c r="BF86" s="420"/>
      <c r="BG86" s="420"/>
      <c r="BH86" s="420"/>
      <c r="BI86" s="420"/>
      <c r="BJ86" s="420"/>
      <c r="BK86" s="420"/>
      <c r="BL86" s="420"/>
      <c r="BM86" s="420"/>
      <c r="BN86" s="420"/>
      <c r="BO86" s="420"/>
      <c r="BP86" s="420"/>
      <c r="BQ86" s="420"/>
      <c r="BR86" s="423"/>
      <c r="BS86" s="423"/>
      <c r="BT86" s="423"/>
      <c r="BU86" s="423"/>
      <c r="BV86" s="423"/>
      <c r="BW86" s="423"/>
      <c r="BX86" s="423"/>
      <c r="BY86" s="423"/>
      <c r="BZ86" s="423"/>
      <c r="CA86" s="423"/>
      <c r="CB86" s="423"/>
      <c r="CC86" s="423"/>
      <c r="CD86" s="423"/>
      <c r="CE86" s="423"/>
      <c r="CF86" s="420"/>
      <c r="CG86" s="420"/>
      <c r="CH86" s="420"/>
      <c r="CI86" s="420"/>
      <c r="CJ86" s="423"/>
      <c r="CK86" s="423"/>
      <c r="CL86" s="423"/>
      <c r="CM86" s="423"/>
      <c r="CN86" s="423"/>
      <c r="CO86" s="423"/>
      <c r="CP86" s="423"/>
      <c r="CQ86" s="423"/>
      <c r="CR86" s="423"/>
      <c r="CS86" s="423"/>
      <c r="CT86" s="423"/>
      <c r="CU86" s="423"/>
      <c r="CV86" s="423"/>
      <c r="CW86" s="423"/>
      <c r="CX86" s="423"/>
      <c r="CY86" s="423"/>
      <c r="CZ86" s="423"/>
      <c r="DA86" s="423"/>
      <c r="DB86" s="423"/>
      <c r="DC86" s="423"/>
      <c r="DD86" s="420"/>
      <c r="DE86" s="420"/>
    </row>
    <row r="87" spans="2:109" s="156" customFormat="1" ht="18.75" customHeight="1">
      <c r="C87" s="706"/>
      <c r="D87" s="706"/>
      <c r="E87" s="706"/>
      <c r="F87" s="706"/>
      <c r="G87" s="706"/>
      <c r="H87" s="706"/>
      <c r="I87" s="706"/>
      <c r="J87" s="706"/>
      <c r="K87" s="706"/>
      <c r="L87" s="706"/>
      <c r="M87" s="706"/>
      <c r="N87" s="706"/>
      <c r="O87" s="706"/>
      <c r="P87" s="706"/>
      <c r="Q87" s="706"/>
      <c r="Z87" s="157"/>
      <c r="AC87" s="158"/>
      <c r="AD87" s="158"/>
      <c r="AE87" s="158"/>
      <c r="AF87" s="158"/>
      <c r="AG87" s="158"/>
      <c r="AH87" s="420"/>
      <c r="AI87" s="420"/>
      <c r="AJ87" s="420"/>
      <c r="AK87" s="419"/>
      <c r="AL87" s="419"/>
      <c r="AM87" s="420"/>
      <c r="AN87" s="420"/>
      <c r="AO87" s="420"/>
      <c r="AP87" s="420"/>
      <c r="AQ87" s="420"/>
      <c r="AR87" s="420"/>
      <c r="AS87" s="420"/>
      <c r="AT87" s="420"/>
      <c r="AU87" s="420"/>
      <c r="AV87" s="420"/>
      <c r="AW87" s="420"/>
      <c r="AX87" s="420"/>
      <c r="AY87" s="420"/>
      <c r="AZ87" s="420"/>
      <c r="BA87" s="420"/>
      <c r="BB87" s="420"/>
      <c r="BC87" s="420"/>
      <c r="BD87" s="420"/>
      <c r="BE87" s="420"/>
      <c r="BF87" s="420"/>
      <c r="BG87" s="420"/>
      <c r="BH87" s="420"/>
      <c r="BI87" s="420"/>
      <c r="BJ87" s="420"/>
      <c r="BK87" s="420"/>
      <c r="BL87" s="420"/>
      <c r="BM87" s="420"/>
      <c r="BN87" s="420"/>
      <c r="BO87" s="420"/>
      <c r="BP87" s="420"/>
      <c r="BQ87" s="420"/>
      <c r="BR87" s="423"/>
      <c r="BS87" s="423"/>
      <c r="BT87" s="423"/>
      <c r="BU87" s="423"/>
      <c r="BV87" s="423"/>
      <c r="BW87" s="423"/>
      <c r="BX87" s="423"/>
      <c r="BY87" s="423"/>
      <c r="BZ87" s="423"/>
      <c r="CA87" s="423"/>
      <c r="CB87" s="423"/>
      <c r="CC87" s="423"/>
      <c r="CD87" s="423"/>
      <c r="CE87" s="423"/>
      <c r="CF87" s="420"/>
      <c r="CG87" s="420"/>
      <c r="CH87" s="420"/>
      <c r="CI87" s="420"/>
      <c r="CJ87" s="423"/>
      <c r="CK87" s="423"/>
      <c r="CL87" s="423"/>
      <c r="CM87" s="423"/>
      <c r="CN87" s="423"/>
      <c r="CO87" s="423"/>
      <c r="CP87" s="423"/>
      <c r="CQ87" s="423"/>
      <c r="CR87" s="423"/>
      <c r="CS87" s="423"/>
      <c r="CT87" s="423"/>
      <c r="CU87" s="423"/>
      <c r="CV87" s="423"/>
      <c r="CW87" s="423"/>
      <c r="CX87" s="423"/>
      <c r="CY87" s="423"/>
      <c r="CZ87" s="423"/>
      <c r="DA87" s="423"/>
      <c r="DB87" s="423"/>
      <c r="DC87" s="423"/>
      <c r="DD87" s="420"/>
      <c r="DE87" s="420"/>
    </row>
    <row r="88" spans="2:109" s="156" customFormat="1" ht="18.75" customHeight="1">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72"/>
      <c r="AB88" s="172"/>
      <c r="AC88" s="182"/>
      <c r="AD88" s="182"/>
      <c r="AE88" s="182"/>
      <c r="AF88" s="182"/>
      <c r="AG88" s="182"/>
      <c r="AH88" s="437"/>
      <c r="AI88" s="437"/>
      <c r="AJ88" s="437"/>
      <c r="AK88" s="419"/>
      <c r="AL88" s="419"/>
      <c r="AM88" s="420"/>
      <c r="AN88" s="420"/>
      <c r="AO88" s="420"/>
      <c r="AP88" s="420"/>
      <c r="AQ88" s="420"/>
      <c r="AR88" s="420"/>
      <c r="AS88" s="420"/>
      <c r="AT88" s="420"/>
      <c r="AU88" s="420"/>
      <c r="AV88" s="420"/>
      <c r="AW88" s="420"/>
      <c r="AX88" s="420"/>
      <c r="AY88" s="420"/>
      <c r="AZ88" s="420"/>
      <c r="BA88" s="420"/>
      <c r="BB88" s="420"/>
      <c r="BC88" s="420"/>
      <c r="BD88" s="420"/>
      <c r="BE88" s="420"/>
      <c r="BF88" s="420"/>
      <c r="BG88" s="420"/>
      <c r="BH88" s="420"/>
      <c r="BI88" s="420"/>
      <c r="BJ88" s="420"/>
      <c r="BK88" s="420"/>
      <c r="BL88" s="420"/>
      <c r="BM88" s="420"/>
      <c r="BN88" s="420"/>
      <c r="BO88" s="420"/>
      <c r="BP88" s="420"/>
      <c r="BQ88" s="420"/>
      <c r="BR88" s="423"/>
      <c r="BS88" s="423"/>
      <c r="BT88" s="423"/>
      <c r="BU88" s="423"/>
      <c r="BV88" s="423"/>
      <c r="BW88" s="423"/>
      <c r="BX88" s="423"/>
      <c r="BY88" s="423"/>
      <c r="BZ88" s="423"/>
      <c r="CA88" s="423"/>
      <c r="CB88" s="423"/>
      <c r="CC88" s="423"/>
      <c r="CD88" s="423"/>
      <c r="CE88" s="423"/>
      <c r="CF88" s="420"/>
      <c r="CG88" s="420"/>
      <c r="CH88" s="420"/>
      <c r="CI88" s="420"/>
      <c r="CJ88" s="423"/>
      <c r="CK88" s="423"/>
      <c r="CL88" s="423"/>
      <c r="CM88" s="423"/>
      <c r="CN88" s="423"/>
      <c r="CO88" s="423"/>
      <c r="CP88" s="423"/>
      <c r="CQ88" s="423"/>
      <c r="CR88" s="423"/>
      <c r="CS88" s="423"/>
      <c r="CT88" s="423"/>
      <c r="CU88" s="423"/>
      <c r="CV88" s="423"/>
      <c r="CW88" s="423"/>
      <c r="CX88" s="423"/>
      <c r="CY88" s="423"/>
      <c r="CZ88" s="423"/>
      <c r="DA88" s="423"/>
      <c r="DB88" s="423"/>
      <c r="DC88" s="423"/>
      <c r="DD88" s="420"/>
      <c r="DE88" s="420"/>
    </row>
    <row r="89" spans="2:109" s="156" customFormat="1" ht="18.75" customHeight="1">
      <c r="B89" s="160"/>
      <c r="C89" s="891" t="s">
        <v>235</v>
      </c>
      <c r="D89" s="891"/>
      <c r="E89" s="891"/>
      <c r="F89" s="1002" t="s">
        <v>239</v>
      </c>
      <c r="G89" s="1002"/>
      <c r="H89" s="1002"/>
      <c r="I89" s="1002"/>
      <c r="J89" s="1002"/>
      <c r="K89" s="1002"/>
      <c r="L89" s="891" t="s">
        <v>238</v>
      </c>
      <c r="M89" s="891"/>
      <c r="N89" s="891"/>
      <c r="O89" s="891"/>
      <c r="P89" s="891"/>
      <c r="Q89" s="891" t="s">
        <v>236</v>
      </c>
      <c r="R89" s="891"/>
      <c r="S89" s="891"/>
      <c r="T89" s="891"/>
      <c r="U89" s="891"/>
      <c r="V89" s="891"/>
      <c r="W89" s="891"/>
      <c r="X89" s="891"/>
      <c r="Y89" s="891"/>
      <c r="Z89" s="891"/>
      <c r="AA89" s="172"/>
      <c r="AB89" s="172"/>
      <c r="AC89" s="182"/>
      <c r="AD89" s="182"/>
      <c r="AE89" s="182"/>
      <c r="AF89" s="182"/>
      <c r="AG89" s="182"/>
      <c r="AH89" s="437"/>
      <c r="AI89" s="437"/>
      <c r="AJ89" s="437"/>
      <c r="AK89" s="419"/>
      <c r="AL89" s="419"/>
      <c r="AM89" s="420"/>
      <c r="AN89" s="420"/>
      <c r="AO89" s="420"/>
      <c r="AP89" s="420"/>
      <c r="AQ89" s="420"/>
      <c r="AR89" s="420"/>
      <c r="AS89" s="420"/>
      <c r="AT89" s="420"/>
      <c r="AU89" s="420"/>
      <c r="AV89" s="420"/>
      <c r="AW89" s="420"/>
      <c r="AX89" s="420"/>
      <c r="AY89" s="420"/>
      <c r="AZ89" s="420"/>
      <c r="BA89" s="420"/>
      <c r="BB89" s="420"/>
      <c r="BC89" s="420"/>
      <c r="BD89" s="420"/>
      <c r="BE89" s="420"/>
      <c r="BF89" s="420"/>
      <c r="BG89" s="420"/>
      <c r="BH89" s="420"/>
      <c r="BI89" s="420"/>
      <c r="BJ89" s="420"/>
      <c r="BK89" s="420"/>
      <c r="BL89" s="420"/>
      <c r="BM89" s="420"/>
      <c r="BN89" s="420"/>
      <c r="BO89" s="420"/>
      <c r="BP89" s="420"/>
      <c r="BQ89" s="420"/>
      <c r="BR89" s="423"/>
      <c r="BS89" s="423"/>
      <c r="BT89" s="423"/>
      <c r="BU89" s="423"/>
      <c r="BV89" s="423"/>
      <c r="BW89" s="423"/>
      <c r="BX89" s="423"/>
      <c r="BY89" s="423"/>
      <c r="BZ89" s="423"/>
      <c r="CA89" s="423"/>
      <c r="CB89" s="423"/>
      <c r="CC89" s="423"/>
      <c r="CD89" s="423"/>
      <c r="CE89" s="423"/>
      <c r="CF89" s="420"/>
      <c r="CG89" s="420"/>
      <c r="CH89" s="420"/>
      <c r="CI89" s="420"/>
      <c r="CJ89" s="423"/>
      <c r="CK89" s="423"/>
      <c r="CL89" s="423"/>
      <c r="CM89" s="423"/>
      <c r="CN89" s="423"/>
      <c r="CO89" s="423"/>
      <c r="CP89" s="423"/>
      <c r="CQ89" s="423"/>
      <c r="CR89" s="423"/>
      <c r="CS89" s="423"/>
      <c r="CT89" s="423"/>
      <c r="CU89" s="423"/>
      <c r="CV89" s="423"/>
      <c r="CW89" s="423"/>
      <c r="CX89" s="423"/>
      <c r="CY89" s="423"/>
      <c r="CZ89" s="423"/>
      <c r="DA89" s="423"/>
      <c r="DB89" s="423"/>
      <c r="DC89" s="423"/>
      <c r="DD89" s="420"/>
      <c r="DE89" s="420"/>
    </row>
    <row r="90" spans="2:109" s="156" customFormat="1" ht="18.75" customHeight="1">
      <c r="B90" s="160"/>
      <c r="C90" s="995" t="s">
        <v>237</v>
      </c>
      <c r="D90" s="995"/>
      <c r="E90" s="995"/>
      <c r="F90" s="529"/>
      <c r="G90" s="529"/>
      <c r="H90" s="529"/>
      <c r="I90" s="529"/>
      <c r="J90" s="529"/>
      <c r="K90" s="529"/>
      <c r="L90" s="996"/>
      <c r="M90" s="996"/>
      <c r="N90" s="996"/>
      <c r="O90" s="997"/>
      <c r="P90" s="999" t="s">
        <v>240</v>
      </c>
      <c r="Q90" s="998"/>
      <c r="R90" s="998"/>
      <c r="S90" s="998"/>
      <c r="T90" s="907"/>
      <c r="U90" s="999" t="s">
        <v>240</v>
      </c>
      <c r="V90" s="891" t="str">
        <f>IF(M59&lt;550000,"  措法27条適用"," ")</f>
        <v xml:space="preserve">  措法27条適用</v>
      </c>
      <c r="W90" s="891"/>
      <c r="X90" s="891"/>
      <c r="Y90" s="891"/>
      <c r="Z90" s="891"/>
      <c r="AA90" s="172"/>
      <c r="AB90" s="172"/>
      <c r="AC90" s="182"/>
      <c r="AD90" s="182"/>
      <c r="AE90" s="182"/>
      <c r="AF90" s="182"/>
      <c r="AG90" s="182"/>
      <c r="AH90" s="437"/>
      <c r="AI90" s="437"/>
      <c r="AJ90" s="437"/>
      <c r="AK90" s="419"/>
      <c r="AL90" s="419"/>
      <c r="AM90" s="420"/>
      <c r="AN90" s="544" t="b">
        <v>0</v>
      </c>
      <c r="AO90" s="544"/>
      <c r="AP90" s="544"/>
      <c r="AQ90" s="544"/>
      <c r="AR90" s="420"/>
      <c r="AS90" s="420"/>
      <c r="AT90" s="420"/>
      <c r="AU90" s="420"/>
      <c r="AV90" s="420"/>
      <c r="AW90" s="420"/>
      <c r="AX90" s="420"/>
      <c r="AY90" s="420"/>
      <c r="AZ90" s="420"/>
      <c r="BA90" s="420"/>
      <c r="BB90" s="420"/>
      <c r="BC90" s="420"/>
      <c r="BD90" s="420"/>
      <c r="BE90" s="420"/>
      <c r="BF90" s="420"/>
      <c r="BG90" s="420"/>
      <c r="BH90" s="420"/>
      <c r="BI90" s="420"/>
      <c r="BJ90" s="420"/>
      <c r="BK90" s="420"/>
      <c r="BL90" s="420"/>
      <c r="BM90" s="420"/>
      <c r="BN90" s="420"/>
      <c r="BO90" s="420"/>
      <c r="BP90" s="420"/>
      <c r="BQ90" s="420"/>
      <c r="BR90" s="423"/>
      <c r="BS90" s="423"/>
      <c r="BT90" s="423"/>
      <c r="BU90" s="423"/>
      <c r="BV90" s="423"/>
      <c r="BW90" s="423"/>
      <c r="BX90" s="423"/>
      <c r="BY90" s="423"/>
      <c r="BZ90" s="423"/>
      <c r="CA90" s="423"/>
      <c r="CB90" s="423"/>
      <c r="CC90" s="423"/>
      <c r="CD90" s="423"/>
      <c r="CE90" s="423"/>
      <c r="CF90" s="420"/>
      <c r="CG90" s="420"/>
      <c r="CH90" s="420"/>
      <c r="CI90" s="420"/>
      <c r="CJ90" s="423"/>
      <c r="CK90" s="423"/>
      <c r="CL90" s="423"/>
      <c r="CM90" s="423"/>
      <c r="CN90" s="423"/>
      <c r="CO90" s="423"/>
      <c r="CP90" s="423"/>
      <c r="CQ90" s="423"/>
      <c r="CR90" s="423"/>
      <c r="CS90" s="423"/>
      <c r="CT90" s="423"/>
      <c r="CU90" s="423"/>
      <c r="CV90" s="423"/>
      <c r="CW90" s="423"/>
      <c r="CX90" s="423"/>
      <c r="CY90" s="423"/>
      <c r="CZ90" s="423"/>
      <c r="DA90" s="423"/>
      <c r="DB90" s="423"/>
      <c r="DC90" s="423"/>
      <c r="DD90" s="420"/>
      <c r="DE90" s="420"/>
    </row>
    <row r="91" spans="2:109" s="156" customFormat="1" ht="18.75" customHeight="1">
      <c r="B91" s="160"/>
      <c r="C91" s="995"/>
      <c r="D91" s="995"/>
      <c r="E91" s="995"/>
      <c r="F91" s="529"/>
      <c r="G91" s="529"/>
      <c r="H91" s="529"/>
      <c r="I91" s="529"/>
      <c r="J91" s="529"/>
      <c r="K91" s="529"/>
      <c r="L91" s="996"/>
      <c r="M91" s="996"/>
      <c r="N91" s="996"/>
      <c r="O91" s="997"/>
      <c r="P91" s="999"/>
      <c r="Q91" s="998"/>
      <c r="R91" s="998"/>
      <c r="S91" s="998"/>
      <c r="T91" s="907"/>
      <c r="U91" s="999"/>
      <c r="V91" s="891"/>
      <c r="W91" s="891"/>
      <c r="X91" s="891"/>
      <c r="Y91" s="891"/>
      <c r="Z91" s="891"/>
      <c r="AA91" s="172"/>
      <c r="AB91" s="172"/>
      <c r="AC91" s="182"/>
      <c r="AD91" s="182"/>
      <c r="AE91" s="182"/>
      <c r="AF91" s="182"/>
      <c r="AG91" s="182"/>
      <c r="AH91" s="437"/>
      <c r="AI91" s="437"/>
      <c r="AJ91" s="437"/>
      <c r="AK91" s="419"/>
      <c r="AL91" s="419"/>
      <c r="AM91" s="420"/>
      <c r="AN91" s="420"/>
      <c r="AO91" s="420"/>
      <c r="AP91" s="420"/>
      <c r="AQ91" s="420"/>
      <c r="AR91" s="420"/>
      <c r="AS91" s="420"/>
      <c r="AT91" s="420"/>
      <c r="AU91" s="420"/>
      <c r="AV91" s="420"/>
      <c r="AW91" s="420"/>
      <c r="AX91" s="420"/>
      <c r="AY91" s="420"/>
      <c r="AZ91" s="420"/>
      <c r="BA91" s="420"/>
      <c r="BB91" s="420"/>
      <c r="BC91" s="420"/>
      <c r="BD91" s="420"/>
      <c r="BE91" s="420"/>
      <c r="BF91" s="420"/>
      <c r="BG91" s="420"/>
      <c r="BH91" s="420"/>
      <c r="BI91" s="420"/>
      <c r="BJ91" s="420"/>
      <c r="BK91" s="420"/>
      <c r="BL91" s="420"/>
      <c r="BM91" s="420"/>
      <c r="BN91" s="420"/>
      <c r="BO91" s="420"/>
      <c r="BP91" s="420"/>
      <c r="BQ91" s="420"/>
      <c r="BR91" s="423"/>
      <c r="BS91" s="423"/>
      <c r="BT91" s="423"/>
      <c r="BU91" s="423"/>
      <c r="BV91" s="423"/>
      <c r="BW91" s="423"/>
      <c r="BX91" s="423"/>
      <c r="BY91" s="423"/>
      <c r="BZ91" s="423"/>
      <c r="CA91" s="423"/>
      <c r="CB91" s="423"/>
      <c r="CC91" s="423"/>
      <c r="CD91" s="423"/>
      <c r="CE91" s="423"/>
      <c r="CF91" s="420"/>
      <c r="CG91" s="420"/>
      <c r="CH91" s="420"/>
      <c r="CI91" s="420"/>
      <c r="CJ91" s="423"/>
      <c r="CK91" s="423"/>
      <c r="CL91" s="423"/>
      <c r="CM91" s="423"/>
      <c r="CN91" s="423"/>
      <c r="CO91" s="423"/>
      <c r="CP91" s="423"/>
      <c r="CQ91" s="423"/>
      <c r="CR91" s="423"/>
      <c r="CS91" s="423"/>
      <c r="CT91" s="423"/>
      <c r="CU91" s="423"/>
      <c r="CV91" s="423"/>
      <c r="CW91" s="423"/>
      <c r="CX91" s="423"/>
      <c r="CY91" s="423"/>
      <c r="CZ91" s="423"/>
      <c r="DA91" s="423"/>
      <c r="DB91" s="423"/>
      <c r="DC91" s="423"/>
      <c r="DD91" s="420"/>
      <c r="DE91" s="420"/>
    </row>
    <row r="92" spans="2:109" s="156" customFormat="1" ht="18.75" customHeight="1">
      <c r="B92" s="160"/>
      <c r="C92" s="995" t="s">
        <v>237</v>
      </c>
      <c r="D92" s="995"/>
      <c r="E92" s="995"/>
      <c r="F92" s="529"/>
      <c r="G92" s="529"/>
      <c r="H92" s="529"/>
      <c r="I92" s="529"/>
      <c r="J92" s="529"/>
      <c r="K92" s="529"/>
      <c r="L92" s="998"/>
      <c r="M92" s="998"/>
      <c r="N92" s="998"/>
      <c r="O92" s="907"/>
      <c r="P92" s="999" t="s">
        <v>240</v>
      </c>
      <c r="Q92" s="998"/>
      <c r="R92" s="998"/>
      <c r="S92" s="998"/>
      <c r="T92" s="907"/>
      <c r="U92" s="999" t="s">
        <v>240</v>
      </c>
      <c r="V92" s="891" t="str">
        <f>IF(M59&lt;550000,"  措法27条適用"," ")</f>
        <v xml:space="preserve">  措法27条適用</v>
      </c>
      <c r="W92" s="891"/>
      <c r="X92" s="891"/>
      <c r="Y92" s="891"/>
      <c r="Z92" s="891"/>
      <c r="AA92" s="172"/>
      <c r="AB92" s="172"/>
      <c r="AC92" s="182"/>
      <c r="AD92" s="182"/>
      <c r="AE92" s="182"/>
      <c r="AF92" s="182"/>
      <c r="AG92" s="182"/>
      <c r="AH92" s="437"/>
      <c r="AI92" s="437"/>
      <c r="AJ92" s="437"/>
      <c r="AK92" s="419"/>
      <c r="AL92" s="419"/>
      <c r="AM92" s="420"/>
      <c r="AN92" s="544" t="b">
        <v>0</v>
      </c>
      <c r="AO92" s="544"/>
      <c r="AP92" s="544"/>
      <c r="AQ92" s="544"/>
      <c r="AR92" s="420"/>
      <c r="AS92" s="420"/>
      <c r="AT92" s="420"/>
      <c r="AU92" s="420"/>
      <c r="AV92" s="420"/>
      <c r="AW92" s="420"/>
      <c r="AX92" s="420"/>
      <c r="AY92" s="420"/>
      <c r="AZ92" s="420"/>
      <c r="BA92" s="420"/>
      <c r="BB92" s="420"/>
      <c r="BC92" s="420"/>
      <c r="BD92" s="420"/>
      <c r="BE92" s="420"/>
      <c r="BF92" s="420"/>
      <c r="BG92" s="420"/>
      <c r="BH92" s="420"/>
      <c r="BI92" s="420"/>
      <c r="BJ92" s="420"/>
      <c r="BK92" s="420"/>
      <c r="BL92" s="420"/>
      <c r="BM92" s="420"/>
      <c r="BN92" s="420"/>
      <c r="BO92" s="420"/>
      <c r="BP92" s="420"/>
      <c r="BQ92" s="420"/>
      <c r="BR92" s="423"/>
      <c r="BS92" s="423"/>
      <c r="BT92" s="423"/>
      <c r="BU92" s="423"/>
      <c r="BV92" s="423"/>
      <c r="BW92" s="423"/>
      <c r="BX92" s="423"/>
      <c r="BY92" s="423"/>
      <c r="BZ92" s="423"/>
      <c r="CA92" s="423"/>
      <c r="CB92" s="423"/>
      <c r="CC92" s="423"/>
      <c r="CD92" s="423"/>
      <c r="CE92" s="423"/>
      <c r="CF92" s="420"/>
      <c r="CG92" s="420"/>
      <c r="CH92" s="420"/>
      <c r="CI92" s="420"/>
      <c r="CJ92" s="423"/>
      <c r="CK92" s="423"/>
      <c r="CL92" s="423"/>
      <c r="CM92" s="423"/>
      <c r="CN92" s="423"/>
      <c r="CO92" s="423"/>
      <c r="CP92" s="423"/>
      <c r="CQ92" s="423"/>
      <c r="CR92" s="423"/>
      <c r="CS92" s="423"/>
      <c r="CT92" s="423"/>
      <c r="CU92" s="423"/>
      <c r="CV92" s="423"/>
      <c r="CW92" s="423"/>
      <c r="CX92" s="423"/>
      <c r="CY92" s="423"/>
      <c r="CZ92" s="423"/>
      <c r="DA92" s="423"/>
      <c r="DB92" s="423"/>
      <c r="DC92" s="423"/>
      <c r="DD92" s="420"/>
      <c r="DE92" s="420"/>
    </row>
    <row r="93" spans="2:109" s="156" customFormat="1" ht="18.75" customHeight="1">
      <c r="B93" s="160"/>
      <c r="C93" s="995"/>
      <c r="D93" s="995"/>
      <c r="E93" s="995"/>
      <c r="F93" s="529"/>
      <c r="G93" s="529"/>
      <c r="H93" s="529"/>
      <c r="I93" s="529"/>
      <c r="J93" s="529"/>
      <c r="K93" s="529"/>
      <c r="L93" s="998"/>
      <c r="M93" s="998"/>
      <c r="N93" s="998"/>
      <c r="O93" s="907"/>
      <c r="P93" s="999"/>
      <c r="Q93" s="998"/>
      <c r="R93" s="998"/>
      <c r="S93" s="998"/>
      <c r="T93" s="907"/>
      <c r="U93" s="999"/>
      <c r="V93" s="891"/>
      <c r="W93" s="891"/>
      <c r="X93" s="891"/>
      <c r="Y93" s="891"/>
      <c r="Z93" s="891"/>
      <c r="AA93" s="172"/>
      <c r="AB93" s="172"/>
      <c r="AC93" s="182"/>
      <c r="AD93" s="182"/>
      <c r="AE93" s="182"/>
      <c r="AF93" s="182"/>
      <c r="AG93" s="182"/>
      <c r="AH93" s="437"/>
      <c r="AI93" s="437"/>
      <c r="AJ93" s="437"/>
      <c r="AK93" s="419"/>
      <c r="AL93" s="419"/>
      <c r="AM93" s="420"/>
      <c r="AN93" s="420"/>
      <c r="AO93" s="420"/>
      <c r="AP93" s="420"/>
      <c r="AQ93" s="420"/>
      <c r="AR93" s="420"/>
      <c r="AS93" s="420"/>
      <c r="AT93" s="420"/>
      <c r="AU93" s="420"/>
      <c r="AV93" s="420"/>
      <c r="AW93" s="420"/>
      <c r="AX93" s="420"/>
      <c r="AY93" s="420"/>
      <c r="AZ93" s="420"/>
      <c r="BA93" s="420"/>
      <c r="BB93" s="420"/>
      <c r="BC93" s="420"/>
      <c r="BD93" s="420"/>
      <c r="BE93" s="420"/>
      <c r="BF93" s="420"/>
      <c r="BG93" s="420"/>
      <c r="BH93" s="420"/>
      <c r="BI93" s="420"/>
      <c r="BJ93" s="420"/>
      <c r="BK93" s="420"/>
      <c r="BL93" s="420"/>
      <c r="BM93" s="420"/>
      <c r="BN93" s="420"/>
      <c r="BO93" s="420"/>
      <c r="BP93" s="420"/>
      <c r="BQ93" s="420"/>
      <c r="BR93" s="423"/>
      <c r="BS93" s="423"/>
      <c r="BT93" s="423"/>
      <c r="BU93" s="423"/>
      <c r="BV93" s="423"/>
      <c r="BW93" s="423"/>
      <c r="BX93" s="423"/>
      <c r="BY93" s="423"/>
      <c r="BZ93" s="423"/>
      <c r="CA93" s="423"/>
      <c r="CB93" s="423"/>
      <c r="CC93" s="423"/>
      <c r="CD93" s="423"/>
      <c r="CE93" s="423"/>
      <c r="CF93" s="420"/>
      <c r="CG93" s="420"/>
      <c r="CH93" s="420"/>
      <c r="CI93" s="420"/>
      <c r="CJ93" s="423"/>
      <c r="CK93" s="423"/>
      <c r="CL93" s="423"/>
      <c r="CM93" s="423"/>
      <c r="CN93" s="423"/>
      <c r="CO93" s="423"/>
      <c r="CP93" s="423"/>
      <c r="CQ93" s="423"/>
      <c r="CR93" s="423"/>
      <c r="CS93" s="423"/>
      <c r="CT93" s="423"/>
      <c r="CU93" s="423"/>
      <c r="CV93" s="423"/>
      <c r="CW93" s="423"/>
      <c r="CX93" s="423"/>
      <c r="CY93" s="423"/>
      <c r="CZ93" s="423"/>
      <c r="DA93" s="423"/>
      <c r="DB93" s="423"/>
      <c r="DC93" s="423"/>
      <c r="DD93" s="420"/>
      <c r="DE93" s="420"/>
    </row>
    <row r="94" spans="2:109" s="156" customFormat="1" ht="18.75" customHeight="1">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72"/>
      <c r="AB94" s="172"/>
      <c r="AC94" s="182"/>
      <c r="AD94" s="182"/>
      <c r="AE94" s="182"/>
      <c r="AF94" s="182"/>
      <c r="AG94" s="182"/>
      <c r="AH94" s="437"/>
      <c r="AI94" s="437"/>
      <c r="AJ94" s="437"/>
      <c r="AK94" s="419"/>
      <c r="AL94" s="419"/>
      <c r="AM94" s="420"/>
      <c r="AN94" s="420"/>
      <c r="AO94" s="420"/>
      <c r="AP94" s="420"/>
      <c r="AQ94" s="420"/>
      <c r="AR94" s="420"/>
      <c r="AS94" s="420"/>
      <c r="AT94" s="420"/>
      <c r="AU94" s="420"/>
      <c r="AV94" s="420"/>
      <c r="AW94" s="420"/>
      <c r="AX94" s="420"/>
      <c r="AY94" s="420"/>
      <c r="AZ94" s="420"/>
      <c r="BA94" s="420"/>
      <c r="BB94" s="420"/>
      <c r="BC94" s="420"/>
      <c r="BD94" s="420"/>
      <c r="BE94" s="420"/>
      <c r="BF94" s="420"/>
      <c r="BG94" s="420"/>
      <c r="BH94" s="420"/>
      <c r="BI94" s="420"/>
      <c r="BJ94" s="420"/>
      <c r="BK94" s="420"/>
      <c r="BL94" s="420"/>
      <c r="BM94" s="420"/>
      <c r="BN94" s="420"/>
      <c r="BO94" s="420"/>
      <c r="BP94" s="420"/>
      <c r="BQ94" s="420"/>
      <c r="BR94" s="423"/>
      <c r="BS94" s="423"/>
      <c r="BT94" s="423"/>
      <c r="BU94" s="423"/>
      <c r="BV94" s="423"/>
      <c r="BW94" s="423"/>
      <c r="BX94" s="423"/>
      <c r="BY94" s="423"/>
      <c r="BZ94" s="423"/>
      <c r="CA94" s="423"/>
      <c r="CB94" s="423"/>
      <c r="CC94" s="423"/>
      <c r="CD94" s="423"/>
      <c r="CE94" s="423"/>
      <c r="CF94" s="420"/>
      <c r="CG94" s="420"/>
      <c r="CH94" s="420"/>
      <c r="CI94" s="420"/>
      <c r="CJ94" s="423"/>
      <c r="CK94" s="423"/>
      <c r="CL94" s="423"/>
      <c r="CM94" s="423"/>
      <c r="CN94" s="423"/>
      <c r="CO94" s="423"/>
      <c r="CP94" s="423"/>
      <c r="CQ94" s="423"/>
      <c r="CR94" s="423"/>
      <c r="CS94" s="423"/>
      <c r="CT94" s="423"/>
      <c r="CU94" s="423"/>
      <c r="CV94" s="423"/>
      <c r="CW94" s="423"/>
      <c r="CX94" s="423"/>
      <c r="CY94" s="423"/>
      <c r="CZ94" s="423"/>
      <c r="DA94" s="423"/>
      <c r="DB94" s="423"/>
      <c r="DC94" s="423"/>
      <c r="DD94" s="420"/>
      <c r="DE94" s="420"/>
    </row>
    <row r="95" spans="2:109" s="183" customFormat="1" ht="18.75" customHeight="1">
      <c r="C95" s="958" t="str">
        <f>IF(M59&lt;550000,"措法27条（家内特例）とは、事業所得と年金以外の雑所得に関して、領収書が無くても","　")</f>
        <v>措法27条（家内特例）とは、事業所得と年金以外の雑所得に関して、領収書が無くても</v>
      </c>
      <c r="D95" s="958"/>
      <c r="E95" s="958"/>
      <c r="F95" s="958"/>
      <c r="G95" s="958"/>
      <c r="H95" s="958"/>
      <c r="I95" s="958"/>
      <c r="J95" s="958"/>
      <c r="K95" s="958"/>
      <c r="L95" s="958"/>
      <c r="M95" s="958"/>
      <c r="N95" s="958"/>
      <c r="O95" s="958"/>
      <c r="P95" s="958"/>
      <c r="Q95" s="958"/>
      <c r="R95" s="958"/>
      <c r="S95" s="958"/>
      <c r="T95" s="958"/>
      <c r="U95" s="958"/>
      <c r="V95" s="958"/>
      <c r="W95" s="958"/>
      <c r="X95" s="958"/>
      <c r="Y95" s="958"/>
      <c r="Z95" s="958"/>
      <c r="AC95" s="184"/>
      <c r="AD95" s="184"/>
      <c r="AE95" s="184"/>
      <c r="AF95" s="184"/>
      <c r="AG95" s="184"/>
      <c r="AH95" s="421"/>
      <c r="AI95" s="421"/>
      <c r="AJ95" s="421"/>
      <c r="AK95" s="438"/>
      <c r="AL95" s="438"/>
      <c r="AM95" s="421"/>
      <c r="AN95" s="421"/>
      <c r="AO95" s="421"/>
      <c r="AP95" s="421"/>
      <c r="AQ95" s="421"/>
      <c r="AR95" s="421"/>
      <c r="AS95" s="421"/>
      <c r="AT95" s="421"/>
      <c r="AU95" s="421"/>
      <c r="AV95" s="421"/>
      <c r="AW95" s="421"/>
      <c r="AX95" s="421"/>
      <c r="AY95" s="421"/>
      <c r="AZ95" s="421"/>
      <c r="BA95" s="421"/>
      <c r="BB95" s="421"/>
      <c r="BC95" s="421"/>
      <c r="BD95" s="421"/>
      <c r="BE95" s="421"/>
      <c r="BF95" s="421"/>
      <c r="BG95" s="421"/>
      <c r="BH95" s="421"/>
      <c r="BI95" s="421"/>
      <c r="BJ95" s="421"/>
      <c r="BK95" s="421"/>
      <c r="BL95" s="421"/>
      <c r="BM95" s="421"/>
      <c r="BN95" s="421"/>
      <c r="BO95" s="421"/>
      <c r="BP95" s="421"/>
      <c r="BQ95" s="421"/>
      <c r="BR95" s="424"/>
      <c r="BS95" s="424"/>
      <c r="BT95" s="424"/>
      <c r="BU95" s="424"/>
      <c r="BV95" s="424"/>
      <c r="BW95" s="424"/>
      <c r="BX95" s="424"/>
      <c r="BY95" s="424"/>
      <c r="BZ95" s="424"/>
      <c r="CA95" s="424"/>
      <c r="CB95" s="424"/>
      <c r="CC95" s="424"/>
      <c r="CD95" s="424"/>
      <c r="CE95" s="424"/>
      <c r="CF95" s="421"/>
      <c r="CG95" s="421"/>
      <c r="CH95" s="421"/>
      <c r="CI95" s="421"/>
      <c r="CJ95" s="424"/>
      <c r="CK95" s="424"/>
      <c r="CL95" s="424"/>
      <c r="CM95" s="424"/>
      <c r="CN95" s="424"/>
      <c r="CO95" s="424"/>
      <c r="CP95" s="424"/>
      <c r="CQ95" s="424"/>
      <c r="CR95" s="424"/>
      <c r="CS95" s="424"/>
      <c r="CT95" s="424"/>
      <c r="CU95" s="424"/>
      <c r="CV95" s="424"/>
      <c r="CW95" s="424"/>
      <c r="CX95" s="424"/>
      <c r="CY95" s="424"/>
      <c r="CZ95" s="424"/>
      <c r="DA95" s="424"/>
      <c r="DB95" s="424"/>
      <c r="DC95" s="424"/>
      <c r="DD95" s="421"/>
      <c r="DE95" s="421"/>
    </row>
    <row r="96" spans="2:109" s="183" customFormat="1" ht="18.75" customHeight="1">
      <c r="C96" s="958" t="str">
        <f>IF(M59&lt;550000,"最高55万円の経費をつけることができる制度","　")</f>
        <v>最高55万円の経費をつけることができる制度</v>
      </c>
      <c r="D96" s="958"/>
      <c r="E96" s="958"/>
      <c r="F96" s="958"/>
      <c r="G96" s="958"/>
      <c r="H96" s="958"/>
      <c r="I96" s="958"/>
      <c r="J96" s="958"/>
      <c r="K96" s="958"/>
      <c r="L96" s="958"/>
      <c r="M96" s="958"/>
      <c r="N96" s="958"/>
      <c r="O96" s="958"/>
      <c r="P96" s="958"/>
      <c r="Q96" s="958"/>
      <c r="R96" s="958"/>
      <c r="S96" s="958"/>
      <c r="T96" s="958"/>
      <c r="U96" s="958"/>
      <c r="V96" s="958"/>
      <c r="W96" s="958"/>
      <c r="X96" s="958"/>
      <c r="Y96" s="958"/>
      <c r="Z96" s="958"/>
      <c r="AC96" s="184"/>
      <c r="AD96" s="184"/>
      <c r="AE96" s="184"/>
      <c r="AF96" s="184"/>
      <c r="AG96" s="184"/>
      <c r="AH96" s="421"/>
      <c r="AI96" s="421"/>
      <c r="AJ96" s="421"/>
      <c r="AK96" s="438"/>
      <c r="AL96" s="438"/>
      <c r="AM96" s="421"/>
      <c r="AN96" s="421"/>
      <c r="AO96" s="421"/>
      <c r="AP96" s="421"/>
      <c r="AQ96" s="421"/>
      <c r="AR96" s="421"/>
      <c r="AS96" s="421"/>
      <c r="AT96" s="421"/>
      <c r="AU96" s="421"/>
      <c r="AV96" s="421"/>
      <c r="AW96" s="421"/>
      <c r="AX96" s="421"/>
      <c r="AY96" s="421"/>
      <c r="AZ96" s="421"/>
      <c r="BA96" s="421"/>
      <c r="BB96" s="421"/>
      <c r="BC96" s="421"/>
      <c r="BD96" s="421"/>
      <c r="BE96" s="421"/>
      <c r="BF96" s="421"/>
      <c r="BG96" s="421"/>
      <c r="BH96" s="421"/>
      <c r="BI96" s="421"/>
      <c r="BJ96" s="421"/>
      <c r="BK96" s="421"/>
      <c r="BL96" s="421"/>
      <c r="BM96" s="421"/>
      <c r="BN96" s="421"/>
      <c r="BO96" s="421"/>
      <c r="BP96" s="421"/>
      <c r="BQ96" s="421"/>
      <c r="BR96" s="424"/>
      <c r="BS96" s="424"/>
      <c r="BT96" s="424"/>
      <c r="BU96" s="424"/>
      <c r="BV96" s="424"/>
      <c r="BW96" s="424"/>
      <c r="BX96" s="424"/>
      <c r="BY96" s="424"/>
      <c r="BZ96" s="424"/>
      <c r="CA96" s="424"/>
      <c r="CB96" s="424"/>
      <c r="CC96" s="424"/>
      <c r="CD96" s="424"/>
      <c r="CE96" s="424"/>
      <c r="CF96" s="421"/>
      <c r="CG96" s="421"/>
      <c r="CH96" s="421"/>
      <c r="CI96" s="421"/>
      <c r="CJ96" s="424"/>
      <c r="CK96" s="424"/>
      <c r="CL96" s="424"/>
      <c r="CM96" s="424"/>
      <c r="CN96" s="424"/>
      <c r="CO96" s="424"/>
      <c r="CP96" s="424"/>
      <c r="CQ96" s="424"/>
      <c r="CR96" s="424"/>
      <c r="CS96" s="424"/>
      <c r="CT96" s="424"/>
      <c r="CU96" s="424"/>
      <c r="CV96" s="424"/>
      <c r="CW96" s="424"/>
      <c r="CX96" s="424"/>
      <c r="CY96" s="424"/>
      <c r="CZ96" s="424"/>
      <c r="DA96" s="424"/>
      <c r="DB96" s="424"/>
      <c r="DC96" s="424"/>
      <c r="DD96" s="421"/>
      <c r="DE96" s="421"/>
    </row>
    <row r="97" spans="1:109" s="183" customFormat="1" ht="18.75" customHeight="1">
      <c r="C97" s="958" t="str">
        <f>IF(M59&lt;550000,"【対象】・特例の人に対して継続的に人的役務を業務としている","　")</f>
        <v>【対象】・特例の人に対して継続的に人的役務を業務としている</v>
      </c>
      <c r="D97" s="958"/>
      <c r="E97" s="958"/>
      <c r="F97" s="958"/>
      <c r="G97" s="958"/>
      <c r="H97" s="958"/>
      <c r="I97" s="958"/>
      <c r="J97" s="958"/>
      <c r="K97" s="958"/>
      <c r="L97" s="958"/>
      <c r="M97" s="958"/>
      <c r="N97" s="958"/>
      <c r="O97" s="958"/>
      <c r="P97" s="958"/>
      <c r="Q97" s="958"/>
      <c r="R97" s="958"/>
      <c r="S97" s="958"/>
      <c r="T97" s="958"/>
      <c r="U97" s="958"/>
      <c r="V97" s="958"/>
      <c r="W97" s="958"/>
      <c r="X97" s="958"/>
      <c r="Y97" s="958"/>
      <c r="Z97" s="958"/>
      <c r="AC97" s="184"/>
      <c r="AD97" s="184"/>
      <c r="AE97" s="184"/>
      <c r="AF97" s="184"/>
      <c r="AG97" s="184"/>
      <c r="AH97" s="421"/>
      <c r="AI97" s="421"/>
      <c r="AJ97" s="421"/>
      <c r="AK97" s="438"/>
      <c r="AL97" s="438"/>
      <c r="AM97" s="421"/>
      <c r="AN97" s="421"/>
      <c r="AO97" s="421"/>
      <c r="AP97" s="421"/>
      <c r="AQ97" s="421"/>
      <c r="AR97" s="421"/>
      <c r="AS97" s="421"/>
      <c r="AT97" s="421"/>
      <c r="AU97" s="421"/>
      <c r="AV97" s="421"/>
      <c r="AW97" s="421"/>
      <c r="AX97" s="421"/>
      <c r="AY97" s="421"/>
      <c r="AZ97" s="421"/>
      <c r="BA97" s="421"/>
      <c r="BB97" s="421"/>
      <c r="BC97" s="421"/>
      <c r="BD97" s="421"/>
      <c r="BE97" s="421"/>
      <c r="BF97" s="421"/>
      <c r="BG97" s="421"/>
      <c r="BH97" s="421"/>
      <c r="BI97" s="421"/>
      <c r="BJ97" s="421"/>
      <c r="BK97" s="421"/>
      <c r="BL97" s="421"/>
      <c r="BM97" s="421"/>
      <c r="BN97" s="421"/>
      <c r="BO97" s="421"/>
      <c r="BP97" s="421"/>
      <c r="BQ97" s="421"/>
      <c r="BR97" s="424"/>
      <c r="BS97" s="424"/>
      <c r="BT97" s="424"/>
      <c r="BU97" s="424"/>
      <c r="BV97" s="424"/>
      <c r="BW97" s="424"/>
      <c r="BX97" s="424"/>
      <c r="BY97" s="424"/>
      <c r="BZ97" s="424"/>
      <c r="CA97" s="424"/>
      <c r="CB97" s="424"/>
      <c r="CC97" s="424"/>
      <c r="CD97" s="424"/>
      <c r="CE97" s="424"/>
      <c r="CF97" s="421"/>
      <c r="CG97" s="421"/>
      <c r="CH97" s="421"/>
      <c r="CI97" s="421"/>
      <c r="CJ97" s="424"/>
      <c r="CK97" s="424"/>
      <c r="CL97" s="424"/>
      <c r="CM97" s="424"/>
      <c r="CN97" s="424"/>
      <c r="CO97" s="424"/>
      <c r="CP97" s="424"/>
      <c r="CQ97" s="424"/>
      <c r="CR97" s="424"/>
      <c r="CS97" s="424"/>
      <c r="CT97" s="424"/>
      <c r="CU97" s="424"/>
      <c r="CV97" s="424"/>
      <c r="CW97" s="424"/>
      <c r="CX97" s="424"/>
      <c r="CY97" s="424"/>
      <c r="CZ97" s="424"/>
      <c r="DA97" s="424"/>
      <c r="DB97" s="424"/>
      <c r="DC97" s="424"/>
      <c r="DD97" s="421"/>
      <c r="DE97" s="421"/>
    </row>
    <row r="98" spans="1:109" s="183" customFormat="1" ht="18.75" customHeight="1">
      <c r="C98" s="958" t="str">
        <f>IF(M59&lt;550000,"　　　　・家事労働人、外交員、検針員、集金人、シルバー人材センターから労務提供を","　")</f>
        <v>　　　　・家事労働人、外交員、検針員、集金人、シルバー人材センターから労務提供を</v>
      </c>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C98" s="184"/>
      <c r="AD98" s="184"/>
      <c r="AE98" s="184"/>
      <c r="AF98" s="184"/>
      <c r="AG98" s="184"/>
      <c r="AH98" s="421"/>
      <c r="AI98" s="421"/>
      <c r="AJ98" s="421"/>
      <c r="AK98" s="438"/>
      <c r="AL98" s="438"/>
      <c r="AM98" s="421"/>
      <c r="AN98" s="421"/>
      <c r="AO98" s="421"/>
      <c r="AP98" s="421"/>
      <c r="AQ98" s="421"/>
      <c r="AR98" s="421"/>
      <c r="AS98" s="421"/>
      <c r="AT98" s="421"/>
      <c r="AU98" s="421"/>
      <c r="AV98" s="421"/>
      <c r="AW98" s="421"/>
      <c r="AX98" s="421"/>
      <c r="AY98" s="421"/>
      <c r="AZ98" s="421"/>
      <c r="BA98" s="421"/>
      <c r="BB98" s="421"/>
      <c r="BC98" s="421"/>
      <c r="BD98" s="421"/>
      <c r="BE98" s="421"/>
      <c r="BF98" s="421"/>
      <c r="BG98" s="421"/>
      <c r="BH98" s="421"/>
      <c r="BI98" s="421"/>
      <c r="BJ98" s="421"/>
      <c r="BK98" s="421"/>
      <c r="BL98" s="421"/>
      <c r="BM98" s="421"/>
      <c r="BN98" s="421"/>
      <c r="BO98" s="421"/>
      <c r="BP98" s="421"/>
      <c r="BQ98" s="421"/>
      <c r="BR98" s="424"/>
      <c r="BS98" s="424"/>
      <c r="BT98" s="424"/>
      <c r="BU98" s="424"/>
      <c r="BV98" s="424"/>
      <c r="BW98" s="424"/>
      <c r="BX98" s="424"/>
      <c r="BY98" s="424"/>
      <c r="BZ98" s="424"/>
      <c r="CA98" s="424"/>
      <c r="CB98" s="424"/>
      <c r="CC98" s="424"/>
      <c r="CD98" s="424"/>
      <c r="CE98" s="424"/>
      <c r="CF98" s="421"/>
      <c r="CG98" s="421"/>
      <c r="CH98" s="421"/>
      <c r="CI98" s="421"/>
      <c r="CJ98" s="424"/>
      <c r="CK98" s="424"/>
      <c r="CL98" s="424"/>
      <c r="CM98" s="424"/>
      <c r="CN98" s="424"/>
      <c r="CO98" s="424"/>
      <c r="CP98" s="424"/>
      <c r="CQ98" s="424"/>
      <c r="CR98" s="424"/>
      <c r="CS98" s="424"/>
      <c r="CT98" s="424"/>
      <c r="CU98" s="424"/>
      <c r="CV98" s="424"/>
      <c r="CW98" s="424"/>
      <c r="CX98" s="424"/>
      <c r="CY98" s="424"/>
      <c r="CZ98" s="424"/>
      <c r="DA98" s="424"/>
      <c r="DB98" s="424"/>
      <c r="DC98" s="424"/>
      <c r="DD98" s="421"/>
      <c r="DE98" s="421"/>
    </row>
    <row r="99" spans="1:109" s="183" customFormat="1" ht="18.75" customHeight="1">
      <c r="C99" s="958" t="str">
        <f>IF(M59&lt;550000,"　　　　　受けている人等で給与収入が55万円以上ない人","　")</f>
        <v>　　　　　受けている人等で給与収入が55万円以上ない人</v>
      </c>
      <c r="D99" s="958"/>
      <c r="E99" s="958"/>
      <c r="F99" s="958"/>
      <c r="G99" s="958"/>
      <c r="H99" s="958"/>
      <c r="I99" s="958"/>
      <c r="J99" s="958"/>
      <c r="K99" s="958"/>
      <c r="L99" s="958"/>
      <c r="M99" s="958"/>
      <c r="N99" s="958"/>
      <c r="O99" s="958"/>
      <c r="P99" s="958"/>
      <c r="Q99" s="958"/>
      <c r="R99" s="958"/>
      <c r="S99" s="958"/>
      <c r="T99" s="958"/>
      <c r="U99" s="958"/>
      <c r="V99" s="958"/>
      <c r="W99" s="958"/>
      <c r="X99" s="958"/>
      <c r="Y99" s="958"/>
      <c r="Z99" s="958"/>
      <c r="AC99" s="184"/>
      <c r="AD99" s="184"/>
      <c r="AE99" s="184"/>
      <c r="AF99" s="184"/>
      <c r="AG99" s="184"/>
      <c r="AH99" s="421"/>
      <c r="AI99" s="421"/>
      <c r="AJ99" s="421"/>
      <c r="AK99" s="438"/>
      <c r="AL99" s="438"/>
      <c r="AM99" s="421"/>
      <c r="AN99" s="421"/>
      <c r="AO99" s="421"/>
      <c r="AP99" s="421"/>
      <c r="AQ99" s="421"/>
      <c r="AR99" s="421"/>
      <c r="AS99" s="421"/>
      <c r="AT99" s="421"/>
      <c r="AU99" s="421"/>
      <c r="AV99" s="421"/>
      <c r="AW99" s="421"/>
      <c r="AX99" s="421"/>
      <c r="AY99" s="421"/>
      <c r="AZ99" s="421"/>
      <c r="BA99" s="421"/>
      <c r="BB99" s="421"/>
      <c r="BC99" s="421"/>
      <c r="BD99" s="421"/>
      <c r="BE99" s="421"/>
      <c r="BF99" s="421"/>
      <c r="BG99" s="421"/>
      <c r="BH99" s="421"/>
      <c r="BI99" s="421"/>
      <c r="BJ99" s="421"/>
      <c r="BK99" s="421"/>
      <c r="BL99" s="421"/>
      <c r="BM99" s="421"/>
      <c r="BN99" s="421"/>
      <c r="BO99" s="421"/>
      <c r="BP99" s="421"/>
      <c r="BQ99" s="421"/>
      <c r="BR99" s="424"/>
      <c r="BS99" s="424"/>
      <c r="BT99" s="424"/>
      <c r="BU99" s="424"/>
      <c r="BV99" s="424"/>
      <c r="BW99" s="424"/>
      <c r="BX99" s="424"/>
      <c r="BY99" s="424"/>
      <c r="BZ99" s="424"/>
      <c r="CA99" s="424"/>
      <c r="CB99" s="424"/>
      <c r="CC99" s="424"/>
      <c r="CD99" s="424"/>
      <c r="CE99" s="424"/>
      <c r="CF99" s="421"/>
      <c r="CG99" s="421"/>
      <c r="CH99" s="421"/>
      <c r="CI99" s="421"/>
      <c r="CJ99" s="424"/>
      <c r="CK99" s="424"/>
      <c r="CL99" s="424"/>
      <c r="CM99" s="424"/>
      <c r="CN99" s="424"/>
      <c r="CO99" s="424"/>
      <c r="CP99" s="424"/>
      <c r="CQ99" s="424"/>
      <c r="CR99" s="424"/>
      <c r="CS99" s="424"/>
      <c r="CT99" s="424"/>
      <c r="CU99" s="424"/>
      <c r="CV99" s="424"/>
      <c r="CW99" s="424"/>
      <c r="CX99" s="424"/>
      <c r="CY99" s="424"/>
      <c r="CZ99" s="424"/>
      <c r="DA99" s="424"/>
      <c r="DB99" s="424"/>
      <c r="DC99" s="424"/>
      <c r="DD99" s="421"/>
      <c r="DE99" s="421"/>
    </row>
    <row r="100" spans="1:109" ht="18.75" customHeight="1">
      <c r="A100" s="156"/>
      <c r="B100" s="156"/>
      <c r="C100" s="601" t="s">
        <v>293</v>
      </c>
      <c r="D100" s="910"/>
      <c r="E100" s="910"/>
      <c r="F100" s="910"/>
      <c r="G100" s="910"/>
      <c r="H100" s="910"/>
      <c r="I100" s="910"/>
      <c r="J100" s="952">
        <f>SUM(L90:O93)</f>
        <v>0</v>
      </c>
      <c r="K100" s="953"/>
      <c r="L100" s="953"/>
      <c r="M100" s="953"/>
      <c r="N100" s="953"/>
      <c r="O100" s="953"/>
      <c r="P100" s="954"/>
      <c r="Q100" s="959"/>
      <c r="R100" s="960"/>
      <c r="S100" s="960"/>
      <c r="T100" s="960"/>
      <c r="U100" s="960"/>
      <c r="V100" s="960"/>
      <c r="W100" s="960"/>
      <c r="X100" s="960"/>
      <c r="Y100" s="960"/>
      <c r="Z100" s="960"/>
      <c r="AA100" s="156"/>
      <c r="AB100" s="156"/>
      <c r="AC100" s="158"/>
      <c r="AD100" s="158"/>
      <c r="AE100" s="158"/>
      <c r="AF100" s="158"/>
      <c r="AG100" s="158"/>
    </row>
    <row r="101" spans="1:109" ht="18.75" customHeight="1">
      <c r="A101" s="156"/>
      <c r="B101" s="156"/>
      <c r="C101" s="603"/>
      <c r="D101" s="852"/>
      <c r="E101" s="852"/>
      <c r="F101" s="852"/>
      <c r="G101" s="852"/>
      <c r="H101" s="852"/>
      <c r="I101" s="852"/>
      <c r="J101" s="955"/>
      <c r="K101" s="956"/>
      <c r="L101" s="956"/>
      <c r="M101" s="956"/>
      <c r="N101" s="956"/>
      <c r="O101" s="956"/>
      <c r="P101" s="957"/>
      <c r="Q101" s="959"/>
      <c r="R101" s="960"/>
      <c r="S101" s="960"/>
      <c r="T101" s="960"/>
      <c r="U101" s="960"/>
      <c r="V101" s="960"/>
      <c r="W101" s="960"/>
      <c r="X101" s="960"/>
      <c r="Y101" s="960"/>
      <c r="Z101" s="960"/>
      <c r="AA101" s="156"/>
      <c r="AB101" s="156"/>
      <c r="AC101" s="158"/>
      <c r="AD101" s="158"/>
      <c r="AE101" s="158"/>
      <c r="AF101" s="158"/>
      <c r="AG101" s="158"/>
    </row>
    <row r="102" spans="1:109" ht="18.75" customHeight="1">
      <c r="A102" s="156"/>
      <c r="B102" s="156"/>
      <c r="C102" s="247"/>
      <c r="D102" s="247"/>
      <c r="E102" s="247"/>
      <c r="F102" s="247"/>
      <c r="G102" s="247"/>
      <c r="H102" s="247"/>
      <c r="I102" s="247"/>
      <c r="J102" s="253"/>
      <c r="K102" s="253"/>
      <c r="L102" s="253"/>
      <c r="M102" s="253"/>
      <c r="N102" s="253"/>
      <c r="O102" s="253"/>
      <c r="P102" s="253"/>
      <c r="Q102" s="249"/>
      <c r="R102" s="250"/>
      <c r="S102" s="250"/>
      <c r="T102" s="250"/>
      <c r="U102" s="250"/>
      <c r="V102" s="250"/>
      <c r="W102" s="250"/>
      <c r="X102" s="250"/>
      <c r="Y102" s="250"/>
      <c r="Z102" s="250"/>
      <c r="AA102" s="156"/>
      <c r="AB102" s="156"/>
      <c r="AC102" s="158"/>
      <c r="AD102" s="158"/>
      <c r="AE102" s="158"/>
      <c r="AF102" s="158"/>
      <c r="AG102" s="158"/>
    </row>
    <row r="103" spans="1:109" ht="18.75" customHeight="1">
      <c r="A103" s="156"/>
      <c r="B103" s="156"/>
      <c r="C103" s="706" t="s">
        <v>542</v>
      </c>
      <c r="D103" s="706"/>
      <c r="E103" s="706"/>
      <c r="F103" s="706"/>
      <c r="G103" s="706"/>
      <c r="H103" s="706"/>
      <c r="I103" s="706"/>
      <c r="J103" s="706"/>
      <c r="K103" s="706"/>
      <c r="L103" s="706"/>
      <c r="M103" s="706"/>
      <c r="N103" s="706"/>
      <c r="O103" s="706"/>
      <c r="P103" s="706"/>
      <c r="Q103" s="706"/>
      <c r="R103" s="706"/>
      <c r="S103" s="706"/>
      <c r="T103" s="706"/>
      <c r="U103" s="706"/>
      <c r="V103" s="706"/>
      <c r="W103" s="250"/>
      <c r="X103" s="250"/>
      <c r="Y103" s="250"/>
      <c r="Z103" s="250"/>
      <c r="AA103" s="156"/>
      <c r="AB103" s="156"/>
      <c r="AC103" s="158"/>
      <c r="AD103" s="158"/>
      <c r="AE103" s="158"/>
      <c r="AF103" s="158"/>
      <c r="AG103" s="158"/>
    </row>
    <row r="104" spans="1:109" ht="18.75" customHeight="1">
      <c r="A104" s="156"/>
      <c r="B104" s="156"/>
      <c r="C104" s="706"/>
      <c r="D104" s="706"/>
      <c r="E104" s="706"/>
      <c r="F104" s="706"/>
      <c r="G104" s="706"/>
      <c r="H104" s="706"/>
      <c r="I104" s="706"/>
      <c r="J104" s="706"/>
      <c r="K104" s="706"/>
      <c r="L104" s="706"/>
      <c r="M104" s="706"/>
      <c r="N104" s="706"/>
      <c r="O104" s="706"/>
      <c r="P104" s="706"/>
      <c r="Q104" s="706"/>
      <c r="R104" s="706"/>
      <c r="S104" s="706"/>
      <c r="T104" s="706"/>
      <c r="U104" s="706"/>
      <c r="V104" s="706"/>
      <c r="W104" s="250"/>
      <c r="X104" s="250"/>
      <c r="Y104" s="250"/>
      <c r="Z104" s="250"/>
      <c r="AA104" s="156"/>
      <c r="AB104" s="156"/>
      <c r="AC104" s="158"/>
      <c r="AD104" s="158"/>
      <c r="AE104" s="158"/>
      <c r="AF104" s="158"/>
      <c r="AG104" s="158"/>
    </row>
    <row r="105" spans="1:109" ht="18.75" customHeight="1">
      <c r="A105" s="156"/>
      <c r="B105" s="156"/>
      <c r="C105" s="251"/>
      <c r="D105" s="251"/>
      <c r="E105" s="251"/>
      <c r="F105" s="251"/>
      <c r="G105" s="251"/>
      <c r="H105" s="251"/>
      <c r="I105" s="251"/>
      <c r="J105" s="251"/>
      <c r="K105" s="251"/>
      <c r="L105" s="251"/>
      <c r="M105" s="251"/>
      <c r="N105" s="251"/>
      <c r="O105" s="251"/>
      <c r="P105" s="251"/>
      <c r="Q105" s="251"/>
      <c r="R105" s="251"/>
      <c r="S105" s="251"/>
      <c r="T105" s="251"/>
      <c r="U105" s="251"/>
      <c r="V105" s="251"/>
      <c r="W105" s="252"/>
      <c r="X105" s="252"/>
      <c r="Y105" s="252"/>
      <c r="Z105" s="252"/>
      <c r="AA105" s="156"/>
      <c r="AB105" s="156"/>
      <c r="AC105" s="158"/>
      <c r="AD105" s="158"/>
      <c r="AE105" s="158"/>
      <c r="AF105" s="158"/>
      <c r="AG105" s="158"/>
    </row>
    <row r="106" spans="1:109" ht="18.75" customHeight="1">
      <c r="A106" s="156"/>
      <c r="B106" s="156"/>
      <c r="C106" s="251"/>
      <c r="D106" s="251"/>
      <c r="E106" s="251"/>
      <c r="F106" s="251"/>
      <c r="G106" s="713" t="s">
        <v>818</v>
      </c>
      <c r="H106" s="713"/>
      <c r="I106" s="713"/>
      <c r="J106" s="713"/>
      <c r="K106" s="713"/>
      <c r="L106" s="713"/>
      <c r="M106" s="713"/>
      <c r="N106" s="251"/>
      <c r="O106" s="251"/>
      <c r="P106" s="713" t="s">
        <v>819</v>
      </c>
      <c r="Q106" s="713"/>
      <c r="R106" s="713"/>
      <c r="S106" s="713"/>
      <c r="T106" s="713"/>
      <c r="U106" s="713"/>
      <c r="V106" s="713"/>
      <c r="W106" s="252"/>
      <c r="X106" s="252"/>
      <c r="Y106" s="252"/>
      <c r="Z106" s="252"/>
      <c r="AA106" s="156"/>
      <c r="AB106" s="156"/>
      <c r="AC106" s="158"/>
      <c r="AD106" s="158"/>
      <c r="AE106" s="158"/>
      <c r="AF106" s="158"/>
      <c r="AG106" s="158"/>
    </row>
    <row r="107" spans="1:109" ht="18.75" customHeight="1">
      <c r="A107" s="156"/>
      <c r="B107" s="156"/>
      <c r="C107" s="251"/>
      <c r="D107" s="251"/>
      <c r="E107" s="251"/>
      <c r="F107" s="251"/>
      <c r="G107" s="714"/>
      <c r="H107" s="714"/>
      <c r="I107" s="714"/>
      <c r="J107" s="714"/>
      <c r="K107" s="714"/>
      <c r="L107" s="714"/>
      <c r="M107" s="714"/>
      <c r="N107" s="251"/>
      <c r="O107" s="251"/>
      <c r="P107" s="714"/>
      <c r="Q107" s="714"/>
      <c r="R107" s="714"/>
      <c r="S107" s="714"/>
      <c r="T107" s="714"/>
      <c r="U107" s="714"/>
      <c r="V107" s="714"/>
      <c r="W107" s="252"/>
      <c r="X107" s="252"/>
      <c r="Y107" s="252"/>
      <c r="Z107" s="252"/>
      <c r="AA107" s="156"/>
      <c r="AB107" s="156"/>
      <c r="AC107" s="158"/>
      <c r="AD107" s="158"/>
      <c r="AE107" s="158"/>
      <c r="AF107" s="158"/>
      <c r="AG107" s="158"/>
    </row>
    <row r="108" spans="1:109" ht="18.75" customHeight="1">
      <c r="A108" s="156"/>
      <c r="B108" s="156"/>
      <c r="C108" s="247"/>
      <c r="D108" s="247"/>
      <c r="E108" s="247"/>
      <c r="F108" s="247"/>
      <c r="G108" s="247"/>
      <c r="H108" s="247"/>
      <c r="I108" s="247"/>
      <c r="J108" s="253"/>
      <c r="K108" s="253"/>
      <c r="L108" s="253"/>
      <c r="M108" s="253"/>
      <c r="N108" s="253"/>
      <c r="O108" s="253"/>
      <c r="P108" s="253"/>
      <c r="Q108" s="249"/>
      <c r="R108" s="250"/>
      <c r="S108" s="250"/>
      <c r="T108" s="250"/>
      <c r="U108" s="250"/>
      <c r="V108" s="250"/>
      <c r="W108" s="250"/>
      <c r="X108" s="250"/>
      <c r="Y108" s="250"/>
      <c r="Z108" s="250"/>
      <c r="AA108" s="156"/>
      <c r="AB108" s="156"/>
      <c r="AC108" s="158"/>
      <c r="AD108" s="158"/>
      <c r="AE108" s="158"/>
      <c r="AF108" s="158"/>
      <c r="AG108" s="158"/>
    </row>
    <row r="109" spans="1:109" ht="18.75" customHeight="1">
      <c r="A109" s="156"/>
      <c r="B109" s="156"/>
      <c r="C109" s="247"/>
      <c r="D109" s="707" t="s">
        <v>543</v>
      </c>
      <c r="E109" s="707"/>
      <c r="F109" s="707"/>
      <c r="G109" s="707"/>
      <c r="H109" s="707"/>
      <c r="I109" s="707"/>
      <c r="J109" s="707"/>
      <c r="K109" s="172"/>
      <c r="L109" s="247" t="s">
        <v>637</v>
      </c>
      <c r="M109" s="708"/>
      <c r="N109" s="708"/>
      <c r="O109" s="708"/>
      <c r="P109" s="708"/>
      <c r="Q109" s="708"/>
      <c r="R109" s="708"/>
      <c r="S109" s="708"/>
      <c r="T109" s="708"/>
      <c r="U109" s="708"/>
      <c r="V109" s="708"/>
      <c r="W109" s="708"/>
      <c r="X109" s="708"/>
      <c r="Y109" s="708"/>
      <c r="Z109" s="708"/>
      <c r="AA109" s="708"/>
      <c r="AB109" s="708"/>
      <c r="AC109" s="708"/>
      <c r="AD109" s="254" t="s">
        <v>638</v>
      </c>
      <c r="AE109" s="156"/>
      <c r="AF109" s="158"/>
      <c r="AG109" s="158"/>
    </row>
    <row r="110" spans="1:109" ht="18.75" customHeight="1">
      <c r="A110" s="156"/>
      <c r="B110" s="156"/>
      <c r="C110" s="247"/>
      <c r="D110" s="247"/>
      <c r="E110" s="247"/>
      <c r="F110" s="247"/>
      <c r="G110" s="247"/>
      <c r="H110" s="247"/>
      <c r="I110" s="247"/>
      <c r="J110" s="253"/>
      <c r="K110" s="253"/>
      <c r="L110" s="253"/>
      <c r="M110" s="253"/>
      <c r="N110" s="253"/>
      <c r="O110" s="253"/>
      <c r="P110" s="253"/>
      <c r="Q110" s="249"/>
      <c r="R110" s="250"/>
      <c r="S110" s="250"/>
      <c r="T110" s="250"/>
      <c r="U110" s="250"/>
      <c r="V110" s="250"/>
      <c r="W110" s="250"/>
      <c r="X110" s="250"/>
      <c r="Y110" s="250"/>
      <c r="Z110" s="250"/>
      <c r="AA110" s="156"/>
      <c r="AB110" s="156"/>
      <c r="AC110" s="158"/>
      <c r="AD110" s="158"/>
      <c r="AE110" s="158"/>
      <c r="AF110" s="158"/>
      <c r="AG110" s="158"/>
    </row>
    <row r="111" spans="1:109" ht="18.75" customHeight="1">
      <c r="A111" s="156"/>
      <c r="B111" s="156"/>
      <c r="C111" s="247"/>
      <c r="D111" s="707" t="s">
        <v>544</v>
      </c>
      <c r="E111" s="707"/>
      <c r="F111" s="707"/>
      <c r="G111" s="707"/>
      <c r="H111" s="707"/>
      <c r="I111" s="172"/>
      <c r="J111" s="247" t="s">
        <v>639</v>
      </c>
      <c r="K111" s="708"/>
      <c r="L111" s="708"/>
      <c r="M111" s="708"/>
      <c r="N111" s="708"/>
      <c r="O111" s="708"/>
      <c r="P111" s="708"/>
      <c r="Q111" s="708"/>
      <c r="R111" s="708"/>
      <c r="S111" s="708"/>
      <c r="T111" s="708"/>
      <c r="U111" s="708"/>
      <c r="V111" s="708"/>
      <c r="W111" s="708"/>
      <c r="X111" s="708"/>
      <c r="Y111" s="708"/>
      <c r="Z111" s="708"/>
      <c r="AA111" s="708"/>
      <c r="AB111" s="708"/>
      <c r="AC111" s="708"/>
      <c r="AD111" s="254" t="s">
        <v>640</v>
      </c>
      <c r="AE111" s="158"/>
      <c r="AF111" s="158"/>
      <c r="AG111" s="158"/>
    </row>
    <row r="112" spans="1:109" ht="18.75" customHeight="1">
      <c r="A112" s="156"/>
      <c r="B112" s="156"/>
      <c r="C112" s="247"/>
      <c r="D112" s="247"/>
      <c r="E112" s="247"/>
      <c r="F112" s="247"/>
      <c r="G112" s="247"/>
      <c r="H112" s="247"/>
      <c r="I112" s="247"/>
      <c r="J112" s="253"/>
      <c r="K112" s="253"/>
      <c r="L112" s="253"/>
      <c r="M112" s="253"/>
      <c r="N112" s="253"/>
      <c r="O112" s="253"/>
      <c r="P112" s="253"/>
      <c r="Q112" s="249"/>
      <c r="R112" s="250"/>
      <c r="S112" s="250"/>
      <c r="T112" s="250"/>
      <c r="U112" s="250"/>
      <c r="V112" s="250"/>
      <c r="W112" s="250"/>
      <c r="X112" s="250"/>
      <c r="Y112" s="250"/>
      <c r="Z112" s="250"/>
      <c r="AA112" s="156"/>
      <c r="AB112" s="156"/>
      <c r="AC112" s="158"/>
      <c r="AD112" s="158"/>
      <c r="AE112" s="158"/>
      <c r="AF112" s="158"/>
      <c r="AG112" s="158"/>
    </row>
    <row r="113" spans="1:36" ht="18.75" customHeight="1">
      <c r="A113" s="156"/>
      <c r="B113" s="156"/>
      <c r="C113" s="255"/>
      <c r="D113" s="709" t="s">
        <v>545</v>
      </c>
      <c r="E113" s="709"/>
      <c r="F113" s="709"/>
      <c r="G113" s="709"/>
      <c r="H113" s="709"/>
      <c r="I113" s="709"/>
      <c r="J113" s="256"/>
      <c r="K113" s="256" t="s">
        <v>253</v>
      </c>
      <c r="L113" s="710"/>
      <c r="M113" s="710"/>
      <c r="N113" s="710"/>
      <c r="O113" s="257" t="s">
        <v>197</v>
      </c>
      <c r="P113" s="711"/>
      <c r="Q113" s="711"/>
      <c r="R113" s="257" t="s">
        <v>250</v>
      </c>
      <c r="S113" s="712"/>
      <c r="T113" s="712"/>
      <c r="U113" s="258" t="s">
        <v>248</v>
      </c>
      <c r="V113" s="258" t="s">
        <v>640</v>
      </c>
      <c r="W113" s="258"/>
      <c r="X113" s="258"/>
      <c r="Y113" s="258"/>
      <c r="Z113" s="258"/>
      <c r="AA113" s="256"/>
      <c r="AB113" s="256"/>
      <c r="AC113" s="259"/>
      <c r="AD113" s="259"/>
      <c r="AE113" s="259"/>
      <c r="AF113" s="259"/>
      <c r="AG113" s="259"/>
    </row>
    <row r="114" spans="1:36" ht="18.75" customHeight="1">
      <c r="A114" s="156"/>
      <c r="B114" s="156"/>
      <c r="C114" s="247"/>
      <c r="D114" s="255"/>
      <c r="E114" s="715"/>
      <c r="F114" s="715"/>
      <c r="G114" s="715"/>
      <c r="H114" s="715"/>
      <c r="I114" s="715"/>
      <c r="J114" s="715"/>
      <c r="K114" s="715"/>
      <c r="L114" s="715"/>
      <c r="M114" s="715"/>
      <c r="N114" s="715"/>
      <c r="O114" s="715"/>
      <c r="P114" s="715"/>
      <c r="Q114" s="715"/>
      <c r="R114" s="715"/>
      <c r="S114" s="715"/>
      <c r="T114" s="715"/>
      <c r="U114" s="715"/>
      <c r="V114" s="715"/>
      <c r="W114" s="715"/>
      <c r="X114" s="715"/>
      <c r="Y114" s="715"/>
      <c r="Z114" s="715"/>
      <c r="AA114" s="715"/>
      <c r="AB114" s="715"/>
      <c r="AC114" s="715"/>
      <c r="AD114" s="715"/>
      <c r="AE114" s="715"/>
      <c r="AF114" s="715"/>
      <c r="AG114" s="158"/>
      <c r="AH114" s="433"/>
      <c r="AI114" s="433"/>
      <c r="AJ114" s="433"/>
    </row>
    <row r="115" spans="1:36" ht="18.75" customHeight="1">
      <c r="A115" s="156"/>
      <c r="B115" s="156"/>
      <c r="C115" s="247"/>
      <c r="D115" s="634" t="s">
        <v>546</v>
      </c>
      <c r="E115" s="635"/>
      <c r="F115" s="635"/>
      <c r="G115" s="635"/>
      <c r="H115" s="635"/>
      <c r="I115" s="635"/>
      <c r="J115" s="635"/>
      <c r="K115" s="635"/>
      <c r="L115" s="635" t="s">
        <v>547</v>
      </c>
      <c r="M115" s="635"/>
      <c r="N115" s="635"/>
      <c r="O115" s="635"/>
      <c r="P115" s="635"/>
      <c r="Q115" s="635"/>
      <c r="R115" s="635"/>
      <c r="S115" s="635" t="s">
        <v>546</v>
      </c>
      <c r="T115" s="635"/>
      <c r="U115" s="635"/>
      <c r="V115" s="635"/>
      <c r="W115" s="635"/>
      <c r="X115" s="635"/>
      <c r="Y115" s="635"/>
      <c r="Z115" s="635"/>
      <c r="AA115" s="635" t="s">
        <v>547</v>
      </c>
      <c r="AB115" s="635"/>
      <c r="AC115" s="635"/>
      <c r="AD115" s="635"/>
      <c r="AE115" s="635"/>
      <c r="AF115" s="635"/>
      <c r="AG115" s="716"/>
    </row>
    <row r="116" spans="1:36" ht="18.75" customHeight="1">
      <c r="A116" s="156"/>
      <c r="B116" s="156"/>
      <c r="C116" s="247"/>
      <c r="D116" s="698" t="s">
        <v>482</v>
      </c>
      <c r="E116" s="700" t="s">
        <v>641</v>
      </c>
      <c r="F116" s="688" t="s">
        <v>548</v>
      </c>
      <c r="G116" s="688"/>
      <c r="H116" s="688"/>
      <c r="I116" s="688"/>
      <c r="J116" s="688"/>
      <c r="K116" s="688"/>
      <c r="L116" s="575"/>
      <c r="M116" s="575"/>
      <c r="N116" s="575"/>
      <c r="O116" s="575"/>
      <c r="P116" s="575"/>
      <c r="Q116" s="575"/>
      <c r="R116" s="575"/>
      <c r="S116" s="717" t="s">
        <v>236</v>
      </c>
      <c r="T116" s="700" t="s">
        <v>630</v>
      </c>
      <c r="U116" s="688" t="s">
        <v>549</v>
      </c>
      <c r="V116" s="688"/>
      <c r="W116" s="688"/>
      <c r="X116" s="688"/>
      <c r="Y116" s="688"/>
      <c r="Z116" s="688"/>
      <c r="AA116" s="575"/>
      <c r="AB116" s="575"/>
      <c r="AC116" s="575"/>
      <c r="AD116" s="575"/>
      <c r="AE116" s="575"/>
      <c r="AF116" s="575"/>
      <c r="AG116" s="576"/>
    </row>
    <row r="117" spans="1:36" ht="18.75" customHeight="1">
      <c r="A117" s="156"/>
      <c r="B117" s="156"/>
      <c r="C117" s="247"/>
      <c r="D117" s="698"/>
      <c r="E117" s="700"/>
      <c r="F117" s="688"/>
      <c r="G117" s="688"/>
      <c r="H117" s="688"/>
      <c r="I117" s="688"/>
      <c r="J117" s="688"/>
      <c r="K117" s="688"/>
      <c r="L117" s="575"/>
      <c r="M117" s="575"/>
      <c r="N117" s="575"/>
      <c r="O117" s="575"/>
      <c r="P117" s="575"/>
      <c r="Q117" s="575"/>
      <c r="R117" s="575"/>
      <c r="S117" s="717"/>
      <c r="T117" s="700"/>
      <c r="U117" s="688"/>
      <c r="V117" s="688"/>
      <c r="W117" s="688"/>
      <c r="X117" s="688"/>
      <c r="Y117" s="688"/>
      <c r="Z117" s="688"/>
      <c r="AA117" s="575"/>
      <c r="AB117" s="575"/>
      <c r="AC117" s="575"/>
      <c r="AD117" s="575"/>
      <c r="AE117" s="575"/>
      <c r="AF117" s="575"/>
      <c r="AG117" s="576"/>
    </row>
    <row r="118" spans="1:36" ht="18.75" customHeight="1">
      <c r="A118" s="156"/>
      <c r="B118" s="156"/>
      <c r="C118" s="247"/>
      <c r="D118" s="698"/>
      <c r="E118" s="700" t="s">
        <v>642</v>
      </c>
      <c r="F118" s="688" t="s">
        <v>550</v>
      </c>
      <c r="G118" s="688"/>
      <c r="H118" s="688"/>
      <c r="I118" s="688"/>
      <c r="J118" s="688"/>
      <c r="K118" s="688"/>
      <c r="L118" s="575"/>
      <c r="M118" s="575"/>
      <c r="N118" s="575"/>
      <c r="O118" s="575"/>
      <c r="P118" s="575"/>
      <c r="Q118" s="575"/>
      <c r="R118" s="575"/>
      <c r="S118" s="717"/>
      <c r="T118" s="700" t="s">
        <v>643</v>
      </c>
      <c r="U118" s="688" t="s">
        <v>551</v>
      </c>
      <c r="V118" s="688"/>
      <c r="W118" s="688"/>
      <c r="X118" s="688"/>
      <c r="Y118" s="688"/>
      <c r="Z118" s="688"/>
      <c r="AA118" s="575"/>
      <c r="AB118" s="575"/>
      <c r="AC118" s="575"/>
      <c r="AD118" s="575"/>
      <c r="AE118" s="575"/>
      <c r="AF118" s="575"/>
      <c r="AG118" s="576"/>
    </row>
    <row r="119" spans="1:36" ht="18.75" customHeight="1">
      <c r="A119" s="156"/>
      <c r="B119" s="156"/>
      <c r="C119" s="247"/>
      <c r="D119" s="698"/>
      <c r="E119" s="700"/>
      <c r="F119" s="688"/>
      <c r="G119" s="688"/>
      <c r="H119" s="688"/>
      <c r="I119" s="688"/>
      <c r="J119" s="688"/>
      <c r="K119" s="688"/>
      <c r="L119" s="575"/>
      <c r="M119" s="575"/>
      <c r="N119" s="575"/>
      <c r="O119" s="575"/>
      <c r="P119" s="575"/>
      <c r="Q119" s="575"/>
      <c r="R119" s="575"/>
      <c r="S119" s="717"/>
      <c r="T119" s="700"/>
      <c r="U119" s="688"/>
      <c r="V119" s="688"/>
      <c r="W119" s="688"/>
      <c r="X119" s="688"/>
      <c r="Y119" s="688"/>
      <c r="Z119" s="688"/>
      <c r="AA119" s="575"/>
      <c r="AB119" s="575"/>
      <c r="AC119" s="575"/>
      <c r="AD119" s="575"/>
      <c r="AE119" s="575"/>
      <c r="AF119" s="575"/>
      <c r="AG119" s="576"/>
    </row>
    <row r="120" spans="1:36" ht="18.75" customHeight="1">
      <c r="A120" s="156"/>
      <c r="B120" s="156"/>
      <c r="C120" s="247"/>
      <c r="D120" s="698"/>
      <c r="E120" s="700" t="s">
        <v>634</v>
      </c>
      <c r="F120" s="688" t="s">
        <v>552</v>
      </c>
      <c r="G120" s="688"/>
      <c r="H120" s="688"/>
      <c r="I120" s="688"/>
      <c r="J120" s="688"/>
      <c r="K120" s="688"/>
      <c r="L120" s="575"/>
      <c r="M120" s="575"/>
      <c r="N120" s="575"/>
      <c r="O120" s="575"/>
      <c r="P120" s="575"/>
      <c r="Q120" s="575"/>
      <c r="R120" s="575"/>
      <c r="S120" s="717"/>
      <c r="T120" s="700" t="s">
        <v>644</v>
      </c>
      <c r="U120" s="688" t="s">
        <v>553</v>
      </c>
      <c r="V120" s="688"/>
      <c r="W120" s="688"/>
      <c r="X120" s="688"/>
      <c r="Y120" s="688"/>
      <c r="Z120" s="688"/>
      <c r="AA120" s="575"/>
      <c r="AB120" s="575"/>
      <c r="AC120" s="575"/>
      <c r="AD120" s="575"/>
      <c r="AE120" s="575"/>
      <c r="AF120" s="575"/>
      <c r="AG120" s="576"/>
    </row>
    <row r="121" spans="1:36" ht="18.75" customHeight="1">
      <c r="A121" s="156"/>
      <c r="B121" s="156"/>
      <c r="C121" s="247"/>
      <c r="D121" s="698"/>
      <c r="E121" s="700"/>
      <c r="F121" s="688"/>
      <c r="G121" s="688"/>
      <c r="H121" s="688"/>
      <c r="I121" s="688"/>
      <c r="J121" s="688"/>
      <c r="K121" s="688"/>
      <c r="L121" s="575"/>
      <c r="M121" s="575"/>
      <c r="N121" s="575"/>
      <c r="O121" s="575"/>
      <c r="P121" s="575"/>
      <c r="Q121" s="575"/>
      <c r="R121" s="575"/>
      <c r="S121" s="717"/>
      <c r="T121" s="700"/>
      <c r="U121" s="688"/>
      <c r="V121" s="688"/>
      <c r="W121" s="688"/>
      <c r="X121" s="688"/>
      <c r="Y121" s="688"/>
      <c r="Z121" s="688"/>
      <c r="AA121" s="575"/>
      <c r="AB121" s="575"/>
      <c r="AC121" s="575"/>
      <c r="AD121" s="575"/>
      <c r="AE121" s="575"/>
      <c r="AF121" s="575"/>
      <c r="AG121" s="576"/>
    </row>
    <row r="122" spans="1:36" ht="18.75" customHeight="1">
      <c r="A122" s="156"/>
      <c r="B122" s="156"/>
      <c r="C122" s="247"/>
      <c r="D122" s="698"/>
      <c r="E122" s="704" t="s">
        <v>645</v>
      </c>
      <c r="F122" s="705" t="s">
        <v>554</v>
      </c>
      <c r="G122" s="705"/>
      <c r="H122" s="705"/>
      <c r="I122" s="705"/>
      <c r="J122" s="705"/>
      <c r="K122" s="705"/>
      <c r="L122" s="696"/>
      <c r="M122" s="696"/>
      <c r="N122" s="696"/>
      <c r="O122" s="696"/>
      <c r="P122" s="696"/>
      <c r="Q122" s="696"/>
      <c r="R122" s="696"/>
      <c r="S122" s="717"/>
      <c r="T122" s="700" t="s">
        <v>635</v>
      </c>
      <c r="U122" s="688" t="s">
        <v>555</v>
      </c>
      <c r="V122" s="688"/>
      <c r="W122" s="688"/>
      <c r="X122" s="688"/>
      <c r="Y122" s="688"/>
      <c r="Z122" s="688"/>
      <c r="AA122" s="575"/>
      <c r="AB122" s="575"/>
      <c r="AC122" s="575"/>
      <c r="AD122" s="575"/>
      <c r="AE122" s="575"/>
      <c r="AF122" s="575"/>
      <c r="AG122" s="576"/>
    </row>
    <row r="123" spans="1:36" ht="18.75" customHeight="1">
      <c r="A123" s="156"/>
      <c r="B123" s="156"/>
      <c r="C123" s="247"/>
      <c r="D123" s="698"/>
      <c r="E123" s="704"/>
      <c r="F123" s="705"/>
      <c r="G123" s="705"/>
      <c r="H123" s="705"/>
      <c r="I123" s="705"/>
      <c r="J123" s="705"/>
      <c r="K123" s="705"/>
      <c r="L123" s="696"/>
      <c r="M123" s="696"/>
      <c r="N123" s="696"/>
      <c r="O123" s="696"/>
      <c r="P123" s="696"/>
      <c r="Q123" s="696"/>
      <c r="R123" s="696"/>
      <c r="S123" s="717"/>
      <c r="T123" s="700"/>
      <c r="U123" s="688"/>
      <c r="V123" s="688"/>
      <c r="W123" s="688"/>
      <c r="X123" s="688"/>
      <c r="Y123" s="688"/>
      <c r="Z123" s="688"/>
      <c r="AA123" s="575"/>
      <c r="AB123" s="575"/>
      <c r="AC123" s="575"/>
      <c r="AD123" s="575"/>
      <c r="AE123" s="575"/>
      <c r="AF123" s="575"/>
      <c r="AG123" s="576"/>
    </row>
    <row r="124" spans="1:36" ht="18.75" customHeight="1">
      <c r="A124" s="156"/>
      <c r="B124" s="156"/>
      <c r="C124" s="247"/>
      <c r="D124" s="698"/>
      <c r="E124" s="700" t="s">
        <v>646</v>
      </c>
      <c r="F124" s="688" t="s">
        <v>556</v>
      </c>
      <c r="G124" s="688"/>
      <c r="H124" s="688"/>
      <c r="I124" s="688"/>
      <c r="J124" s="688"/>
      <c r="K124" s="688"/>
      <c r="L124" s="685">
        <f>SUM(L116:R123)</f>
        <v>0</v>
      </c>
      <c r="M124" s="685"/>
      <c r="N124" s="685"/>
      <c r="O124" s="685"/>
      <c r="P124" s="685"/>
      <c r="Q124" s="685"/>
      <c r="R124" s="685"/>
      <c r="S124" s="717"/>
      <c r="T124" s="700" t="s">
        <v>557</v>
      </c>
      <c r="U124" s="688" t="s">
        <v>558</v>
      </c>
      <c r="V124" s="688"/>
      <c r="W124" s="688"/>
      <c r="X124" s="688"/>
      <c r="Y124" s="688"/>
      <c r="Z124" s="688"/>
      <c r="AA124" s="575"/>
      <c r="AB124" s="575"/>
      <c r="AC124" s="575"/>
      <c r="AD124" s="575"/>
      <c r="AE124" s="575"/>
      <c r="AF124" s="575"/>
      <c r="AG124" s="576"/>
    </row>
    <row r="125" spans="1:36" ht="18.75" customHeight="1">
      <c r="A125" s="156"/>
      <c r="B125" s="156"/>
      <c r="C125" s="247"/>
      <c r="D125" s="698"/>
      <c r="E125" s="700"/>
      <c r="F125" s="688"/>
      <c r="G125" s="688"/>
      <c r="H125" s="688"/>
      <c r="I125" s="688"/>
      <c r="J125" s="688"/>
      <c r="K125" s="688"/>
      <c r="L125" s="685"/>
      <c r="M125" s="685"/>
      <c r="N125" s="685"/>
      <c r="O125" s="685"/>
      <c r="P125" s="685"/>
      <c r="Q125" s="685"/>
      <c r="R125" s="685"/>
      <c r="S125" s="717"/>
      <c r="T125" s="700"/>
      <c r="U125" s="688"/>
      <c r="V125" s="688"/>
      <c r="W125" s="688"/>
      <c r="X125" s="688"/>
      <c r="Y125" s="688"/>
      <c r="Z125" s="688"/>
      <c r="AA125" s="575"/>
      <c r="AB125" s="575"/>
      <c r="AC125" s="575"/>
      <c r="AD125" s="575"/>
      <c r="AE125" s="575"/>
      <c r="AF125" s="575"/>
      <c r="AG125" s="576"/>
    </row>
    <row r="126" spans="1:36" ht="18.75" customHeight="1">
      <c r="A126" s="156"/>
      <c r="B126" s="156"/>
      <c r="C126" s="247"/>
      <c r="D126" s="698" t="s">
        <v>559</v>
      </c>
      <c r="E126" s="700" t="s">
        <v>647</v>
      </c>
      <c r="F126" s="688" t="s">
        <v>561</v>
      </c>
      <c r="G126" s="688"/>
      <c r="H126" s="688"/>
      <c r="I126" s="688"/>
      <c r="J126" s="688"/>
      <c r="K126" s="688"/>
      <c r="L126" s="575"/>
      <c r="M126" s="575"/>
      <c r="N126" s="575"/>
      <c r="O126" s="575"/>
      <c r="P126" s="575"/>
      <c r="Q126" s="575"/>
      <c r="R126" s="575"/>
      <c r="S126" s="717"/>
      <c r="T126" s="700" t="s">
        <v>648</v>
      </c>
      <c r="U126" s="688" t="s">
        <v>562</v>
      </c>
      <c r="V126" s="688"/>
      <c r="W126" s="688"/>
      <c r="X126" s="688"/>
      <c r="Y126" s="688"/>
      <c r="Z126" s="688"/>
      <c r="AA126" s="575"/>
      <c r="AB126" s="575"/>
      <c r="AC126" s="575"/>
      <c r="AD126" s="575"/>
      <c r="AE126" s="575"/>
      <c r="AF126" s="575"/>
      <c r="AG126" s="576"/>
    </row>
    <row r="127" spans="1:36" ht="18.75" customHeight="1">
      <c r="A127" s="156"/>
      <c r="B127" s="156"/>
      <c r="C127" s="247"/>
      <c r="D127" s="698"/>
      <c r="E127" s="700"/>
      <c r="F127" s="688"/>
      <c r="G127" s="688"/>
      <c r="H127" s="688"/>
      <c r="I127" s="688"/>
      <c r="J127" s="688"/>
      <c r="K127" s="688"/>
      <c r="L127" s="575"/>
      <c r="M127" s="575"/>
      <c r="N127" s="575"/>
      <c r="O127" s="575"/>
      <c r="P127" s="575"/>
      <c r="Q127" s="575"/>
      <c r="R127" s="575"/>
      <c r="S127" s="717"/>
      <c r="T127" s="700"/>
      <c r="U127" s="688"/>
      <c r="V127" s="688"/>
      <c r="W127" s="688"/>
      <c r="X127" s="688"/>
      <c r="Y127" s="688"/>
      <c r="Z127" s="688"/>
      <c r="AA127" s="575"/>
      <c r="AB127" s="575"/>
      <c r="AC127" s="575"/>
      <c r="AD127" s="575"/>
      <c r="AE127" s="575"/>
      <c r="AF127" s="575"/>
      <c r="AG127" s="576"/>
    </row>
    <row r="128" spans="1:36" ht="18.75" customHeight="1">
      <c r="A128" s="156"/>
      <c r="B128" s="156"/>
      <c r="C128" s="247"/>
      <c r="D128" s="698"/>
      <c r="E128" s="700" t="s">
        <v>649</v>
      </c>
      <c r="F128" s="688" t="s">
        <v>563</v>
      </c>
      <c r="G128" s="688"/>
      <c r="H128" s="688"/>
      <c r="I128" s="688"/>
      <c r="J128" s="688"/>
      <c r="K128" s="688"/>
      <c r="L128" s="575"/>
      <c r="M128" s="575"/>
      <c r="N128" s="575"/>
      <c r="O128" s="575"/>
      <c r="P128" s="575"/>
      <c r="Q128" s="575"/>
      <c r="R128" s="575"/>
      <c r="S128" s="717"/>
      <c r="T128" s="700" t="s">
        <v>650</v>
      </c>
      <c r="U128" s="688" t="s">
        <v>564</v>
      </c>
      <c r="V128" s="688"/>
      <c r="W128" s="688"/>
      <c r="X128" s="688"/>
      <c r="Y128" s="688"/>
      <c r="Z128" s="688"/>
      <c r="AA128" s="575"/>
      <c r="AB128" s="575"/>
      <c r="AC128" s="575"/>
      <c r="AD128" s="575"/>
      <c r="AE128" s="575"/>
      <c r="AF128" s="575"/>
      <c r="AG128" s="576"/>
    </row>
    <row r="129" spans="1:33" ht="18.75" customHeight="1">
      <c r="A129" s="156"/>
      <c r="B129" s="156"/>
      <c r="C129" s="247"/>
      <c r="D129" s="698"/>
      <c r="E129" s="700"/>
      <c r="F129" s="688"/>
      <c r="G129" s="688"/>
      <c r="H129" s="688"/>
      <c r="I129" s="688"/>
      <c r="J129" s="688"/>
      <c r="K129" s="688"/>
      <c r="L129" s="575"/>
      <c r="M129" s="575"/>
      <c r="N129" s="575"/>
      <c r="O129" s="575"/>
      <c r="P129" s="575"/>
      <c r="Q129" s="575"/>
      <c r="R129" s="575"/>
      <c r="S129" s="717"/>
      <c r="T129" s="700"/>
      <c r="U129" s="688"/>
      <c r="V129" s="688"/>
      <c r="W129" s="688"/>
      <c r="X129" s="688"/>
      <c r="Y129" s="688"/>
      <c r="Z129" s="688"/>
      <c r="AA129" s="575"/>
      <c r="AB129" s="575"/>
      <c r="AC129" s="575"/>
      <c r="AD129" s="575"/>
      <c r="AE129" s="575"/>
      <c r="AF129" s="575"/>
      <c r="AG129" s="576"/>
    </row>
    <row r="130" spans="1:33" ht="18.75" customHeight="1">
      <c r="A130" s="156"/>
      <c r="B130" s="156"/>
      <c r="C130" s="247"/>
      <c r="D130" s="698"/>
      <c r="E130" s="700" t="s">
        <v>626</v>
      </c>
      <c r="F130" s="688" t="s">
        <v>565</v>
      </c>
      <c r="G130" s="688"/>
      <c r="H130" s="688"/>
      <c r="I130" s="688"/>
      <c r="J130" s="688"/>
      <c r="K130" s="688"/>
      <c r="L130" s="685">
        <f>SUM(L126:R129)</f>
        <v>0</v>
      </c>
      <c r="M130" s="685"/>
      <c r="N130" s="685"/>
      <c r="O130" s="685"/>
      <c r="P130" s="685"/>
      <c r="Q130" s="685"/>
      <c r="R130" s="685"/>
      <c r="S130" s="717"/>
      <c r="T130" s="700" t="s">
        <v>651</v>
      </c>
      <c r="U130" s="688" t="s">
        <v>566</v>
      </c>
      <c r="V130" s="688"/>
      <c r="W130" s="688"/>
      <c r="X130" s="688"/>
      <c r="Y130" s="688"/>
      <c r="Z130" s="688"/>
      <c r="AA130" s="575"/>
      <c r="AB130" s="575"/>
      <c r="AC130" s="575"/>
      <c r="AD130" s="575"/>
      <c r="AE130" s="575"/>
      <c r="AF130" s="575"/>
      <c r="AG130" s="576"/>
    </row>
    <row r="131" spans="1:33" ht="18.75" customHeight="1">
      <c r="A131" s="156"/>
      <c r="B131" s="156"/>
      <c r="C131" s="247"/>
      <c r="D131" s="698"/>
      <c r="E131" s="700"/>
      <c r="F131" s="688"/>
      <c r="G131" s="688"/>
      <c r="H131" s="688"/>
      <c r="I131" s="688"/>
      <c r="J131" s="688"/>
      <c r="K131" s="688"/>
      <c r="L131" s="685"/>
      <c r="M131" s="685"/>
      <c r="N131" s="685"/>
      <c r="O131" s="685"/>
      <c r="P131" s="685"/>
      <c r="Q131" s="685"/>
      <c r="R131" s="685"/>
      <c r="S131" s="717"/>
      <c r="T131" s="700"/>
      <c r="U131" s="688"/>
      <c r="V131" s="688"/>
      <c r="W131" s="688"/>
      <c r="X131" s="688"/>
      <c r="Y131" s="688"/>
      <c r="Z131" s="688"/>
      <c r="AA131" s="575"/>
      <c r="AB131" s="575"/>
      <c r="AC131" s="575"/>
      <c r="AD131" s="575"/>
      <c r="AE131" s="575"/>
      <c r="AF131" s="575"/>
      <c r="AG131" s="576"/>
    </row>
    <row r="132" spans="1:33" ht="18.75" customHeight="1">
      <c r="A132" s="156"/>
      <c r="B132" s="156"/>
      <c r="C132" s="247"/>
      <c r="D132" s="698"/>
      <c r="E132" s="700" t="s">
        <v>627</v>
      </c>
      <c r="F132" s="688" t="s">
        <v>567</v>
      </c>
      <c r="G132" s="688"/>
      <c r="H132" s="688"/>
      <c r="I132" s="688"/>
      <c r="J132" s="688"/>
      <c r="K132" s="688"/>
      <c r="L132" s="575"/>
      <c r="M132" s="575"/>
      <c r="N132" s="575"/>
      <c r="O132" s="575"/>
      <c r="P132" s="575"/>
      <c r="Q132" s="575"/>
      <c r="R132" s="575"/>
      <c r="S132" s="717"/>
      <c r="T132" s="700" t="s">
        <v>568</v>
      </c>
      <c r="U132" s="689"/>
      <c r="V132" s="689"/>
      <c r="W132" s="689"/>
      <c r="X132" s="689"/>
      <c r="Y132" s="689"/>
      <c r="Z132" s="689"/>
      <c r="AA132" s="575"/>
      <c r="AB132" s="575"/>
      <c r="AC132" s="575"/>
      <c r="AD132" s="575"/>
      <c r="AE132" s="575"/>
      <c r="AF132" s="575"/>
      <c r="AG132" s="576"/>
    </row>
    <row r="133" spans="1:33" ht="18.75" customHeight="1">
      <c r="A133" s="156"/>
      <c r="B133" s="156"/>
      <c r="C133" s="247"/>
      <c r="D133" s="698"/>
      <c r="E133" s="700"/>
      <c r="F133" s="688"/>
      <c r="G133" s="688"/>
      <c r="H133" s="688"/>
      <c r="I133" s="688"/>
      <c r="J133" s="688"/>
      <c r="K133" s="688"/>
      <c r="L133" s="575"/>
      <c r="M133" s="575"/>
      <c r="N133" s="575"/>
      <c r="O133" s="575"/>
      <c r="P133" s="575"/>
      <c r="Q133" s="575"/>
      <c r="R133" s="575"/>
      <c r="S133" s="717"/>
      <c r="T133" s="700"/>
      <c r="U133" s="689"/>
      <c r="V133" s="689"/>
      <c r="W133" s="689"/>
      <c r="X133" s="689"/>
      <c r="Y133" s="689"/>
      <c r="Z133" s="689"/>
      <c r="AA133" s="575"/>
      <c r="AB133" s="575"/>
      <c r="AC133" s="575"/>
      <c r="AD133" s="575"/>
      <c r="AE133" s="575"/>
      <c r="AF133" s="575"/>
      <c r="AG133" s="576"/>
    </row>
    <row r="134" spans="1:33" ht="18.75" customHeight="1">
      <c r="A134" s="156"/>
      <c r="B134" s="156"/>
      <c r="C134" s="247"/>
      <c r="D134" s="698"/>
      <c r="E134" s="700" t="s">
        <v>652</v>
      </c>
      <c r="F134" s="688" t="s">
        <v>569</v>
      </c>
      <c r="G134" s="688"/>
      <c r="H134" s="688"/>
      <c r="I134" s="688"/>
      <c r="J134" s="688"/>
      <c r="K134" s="688"/>
      <c r="L134" s="685">
        <f>L130-L132</f>
        <v>0</v>
      </c>
      <c r="M134" s="685"/>
      <c r="N134" s="685"/>
      <c r="O134" s="685"/>
      <c r="P134" s="685"/>
      <c r="Q134" s="685"/>
      <c r="R134" s="685"/>
      <c r="S134" s="717"/>
      <c r="T134" s="700" t="s">
        <v>636</v>
      </c>
      <c r="U134" s="689"/>
      <c r="V134" s="689"/>
      <c r="W134" s="689"/>
      <c r="X134" s="689"/>
      <c r="Y134" s="689"/>
      <c r="Z134" s="689"/>
      <c r="AA134" s="575"/>
      <c r="AB134" s="575"/>
      <c r="AC134" s="575"/>
      <c r="AD134" s="575"/>
      <c r="AE134" s="575"/>
      <c r="AF134" s="575"/>
      <c r="AG134" s="576"/>
    </row>
    <row r="135" spans="1:33" ht="18.75" customHeight="1">
      <c r="A135" s="156"/>
      <c r="B135" s="156"/>
      <c r="C135" s="247"/>
      <c r="D135" s="698"/>
      <c r="E135" s="700"/>
      <c r="F135" s="688"/>
      <c r="G135" s="688"/>
      <c r="H135" s="688"/>
      <c r="I135" s="688"/>
      <c r="J135" s="688"/>
      <c r="K135" s="688"/>
      <c r="L135" s="685"/>
      <c r="M135" s="685"/>
      <c r="N135" s="685"/>
      <c r="O135" s="685"/>
      <c r="P135" s="685"/>
      <c r="Q135" s="685"/>
      <c r="R135" s="685"/>
      <c r="S135" s="717"/>
      <c r="T135" s="700"/>
      <c r="U135" s="689"/>
      <c r="V135" s="689"/>
      <c r="W135" s="689"/>
      <c r="X135" s="689"/>
      <c r="Y135" s="689"/>
      <c r="Z135" s="689"/>
      <c r="AA135" s="575"/>
      <c r="AB135" s="575"/>
      <c r="AC135" s="575"/>
      <c r="AD135" s="575"/>
      <c r="AE135" s="575"/>
      <c r="AF135" s="575"/>
      <c r="AG135" s="576"/>
    </row>
    <row r="136" spans="1:33" ht="18.75" customHeight="1">
      <c r="A136" s="156"/>
      <c r="B136" s="156"/>
      <c r="C136" s="247"/>
      <c r="D136" s="703" t="s">
        <v>628</v>
      </c>
      <c r="E136" s="688" t="s">
        <v>570</v>
      </c>
      <c r="F136" s="688"/>
      <c r="G136" s="688"/>
      <c r="H136" s="688"/>
      <c r="I136" s="688"/>
      <c r="J136" s="688"/>
      <c r="K136" s="688"/>
      <c r="L136" s="685">
        <f>L124-L134</f>
        <v>0</v>
      </c>
      <c r="M136" s="685"/>
      <c r="N136" s="685"/>
      <c r="O136" s="685"/>
      <c r="P136" s="685"/>
      <c r="Q136" s="685"/>
      <c r="R136" s="685"/>
      <c r="S136" s="717"/>
      <c r="T136" s="700" t="s">
        <v>653</v>
      </c>
      <c r="U136" s="689"/>
      <c r="V136" s="689"/>
      <c r="W136" s="689"/>
      <c r="X136" s="689"/>
      <c r="Y136" s="689"/>
      <c r="Z136" s="689"/>
      <c r="AA136" s="575"/>
      <c r="AB136" s="575"/>
      <c r="AC136" s="575"/>
      <c r="AD136" s="575"/>
      <c r="AE136" s="575"/>
      <c r="AF136" s="575"/>
      <c r="AG136" s="576"/>
    </row>
    <row r="137" spans="1:33" ht="18.75" customHeight="1">
      <c r="A137" s="156"/>
      <c r="B137" s="156"/>
      <c r="C137" s="247"/>
      <c r="D137" s="703"/>
      <c r="E137" s="688"/>
      <c r="F137" s="688"/>
      <c r="G137" s="688"/>
      <c r="H137" s="688"/>
      <c r="I137" s="688"/>
      <c r="J137" s="688"/>
      <c r="K137" s="688"/>
      <c r="L137" s="685"/>
      <c r="M137" s="685"/>
      <c r="N137" s="685"/>
      <c r="O137" s="685"/>
      <c r="P137" s="685"/>
      <c r="Q137" s="685"/>
      <c r="R137" s="685"/>
      <c r="S137" s="717"/>
      <c r="T137" s="700"/>
      <c r="U137" s="689"/>
      <c r="V137" s="689"/>
      <c r="W137" s="689"/>
      <c r="X137" s="689"/>
      <c r="Y137" s="689"/>
      <c r="Z137" s="689"/>
      <c r="AA137" s="575"/>
      <c r="AB137" s="575"/>
      <c r="AC137" s="575"/>
      <c r="AD137" s="575"/>
      <c r="AE137" s="575"/>
      <c r="AF137" s="575"/>
      <c r="AG137" s="576"/>
    </row>
    <row r="138" spans="1:33" ht="18.75" customHeight="1">
      <c r="A138" s="156"/>
      <c r="B138" s="156"/>
      <c r="C138" s="247"/>
      <c r="D138" s="698" t="s">
        <v>236</v>
      </c>
      <c r="E138" s="700" t="s">
        <v>654</v>
      </c>
      <c r="F138" s="688" t="s">
        <v>571</v>
      </c>
      <c r="G138" s="688"/>
      <c r="H138" s="688"/>
      <c r="I138" s="688"/>
      <c r="J138" s="688"/>
      <c r="K138" s="688"/>
      <c r="L138" s="685">
        <f>Z163</f>
        <v>0</v>
      </c>
      <c r="M138" s="685"/>
      <c r="N138" s="685"/>
      <c r="O138" s="685"/>
      <c r="P138" s="685"/>
      <c r="Q138" s="685"/>
      <c r="R138" s="685"/>
      <c r="S138" s="717"/>
      <c r="T138" s="700" t="s">
        <v>655</v>
      </c>
      <c r="U138" s="689"/>
      <c r="V138" s="689"/>
      <c r="W138" s="689"/>
      <c r="X138" s="689"/>
      <c r="Y138" s="689"/>
      <c r="Z138" s="689"/>
      <c r="AA138" s="575"/>
      <c r="AB138" s="575"/>
      <c r="AC138" s="575"/>
      <c r="AD138" s="575"/>
      <c r="AE138" s="575"/>
      <c r="AF138" s="575"/>
      <c r="AG138" s="576"/>
    </row>
    <row r="139" spans="1:33" ht="18.75" customHeight="1">
      <c r="A139" s="156"/>
      <c r="B139" s="156"/>
      <c r="C139" s="247"/>
      <c r="D139" s="698"/>
      <c r="E139" s="700"/>
      <c r="F139" s="688"/>
      <c r="G139" s="688"/>
      <c r="H139" s="688"/>
      <c r="I139" s="688"/>
      <c r="J139" s="688"/>
      <c r="K139" s="688"/>
      <c r="L139" s="685"/>
      <c r="M139" s="685"/>
      <c r="N139" s="685"/>
      <c r="O139" s="685"/>
      <c r="P139" s="685"/>
      <c r="Q139" s="685"/>
      <c r="R139" s="685"/>
      <c r="S139" s="717"/>
      <c r="T139" s="700"/>
      <c r="U139" s="689"/>
      <c r="V139" s="689"/>
      <c r="W139" s="689"/>
      <c r="X139" s="689"/>
      <c r="Y139" s="689"/>
      <c r="Z139" s="689"/>
      <c r="AA139" s="575"/>
      <c r="AB139" s="575"/>
      <c r="AC139" s="575"/>
      <c r="AD139" s="575"/>
      <c r="AE139" s="575"/>
      <c r="AF139" s="575"/>
      <c r="AG139" s="576"/>
    </row>
    <row r="140" spans="1:33" ht="18.75" customHeight="1">
      <c r="A140" s="156"/>
      <c r="B140" s="156"/>
      <c r="C140" s="247"/>
      <c r="D140" s="698"/>
      <c r="E140" s="700" t="s">
        <v>656</v>
      </c>
      <c r="F140" s="688" t="s">
        <v>572</v>
      </c>
      <c r="G140" s="688"/>
      <c r="H140" s="688"/>
      <c r="I140" s="688"/>
      <c r="J140" s="688"/>
      <c r="K140" s="688"/>
      <c r="L140" s="575"/>
      <c r="M140" s="575"/>
      <c r="N140" s="575"/>
      <c r="O140" s="575"/>
      <c r="P140" s="575"/>
      <c r="Q140" s="575"/>
      <c r="R140" s="575"/>
      <c r="S140" s="717"/>
      <c r="T140" s="700" t="s">
        <v>657</v>
      </c>
      <c r="U140" s="688" t="s">
        <v>573</v>
      </c>
      <c r="V140" s="688"/>
      <c r="W140" s="688"/>
      <c r="X140" s="688"/>
      <c r="Y140" s="688"/>
      <c r="Z140" s="688"/>
      <c r="AA140" s="575"/>
      <c r="AB140" s="575"/>
      <c r="AC140" s="575"/>
      <c r="AD140" s="575"/>
      <c r="AE140" s="575"/>
      <c r="AF140" s="575"/>
      <c r="AG140" s="576"/>
    </row>
    <row r="141" spans="1:33" ht="18.75" customHeight="1">
      <c r="A141" s="156"/>
      <c r="B141" s="156"/>
      <c r="C141" s="247"/>
      <c r="D141" s="698"/>
      <c r="E141" s="700"/>
      <c r="F141" s="688"/>
      <c r="G141" s="688"/>
      <c r="H141" s="688"/>
      <c r="I141" s="688"/>
      <c r="J141" s="688"/>
      <c r="K141" s="688"/>
      <c r="L141" s="575"/>
      <c r="M141" s="575"/>
      <c r="N141" s="575"/>
      <c r="O141" s="575"/>
      <c r="P141" s="575"/>
      <c r="Q141" s="575"/>
      <c r="R141" s="575"/>
      <c r="S141" s="717"/>
      <c r="T141" s="700"/>
      <c r="U141" s="688"/>
      <c r="V141" s="688"/>
      <c r="W141" s="688"/>
      <c r="X141" s="688"/>
      <c r="Y141" s="688"/>
      <c r="Z141" s="688"/>
      <c r="AA141" s="575"/>
      <c r="AB141" s="575"/>
      <c r="AC141" s="575"/>
      <c r="AD141" s="575"/>
      <c r="AE141" s="575"/>
      <c r="AF141" s="575"/>
      <c r="AG141" s="576"/>
    </row>
    <row r="142" spans="1:33" ht="18.75" customHeight="1">
      <c r="A142" s="156"/>
      <c r="B142" s="156"/>
      <c r="C142" s="247"/>
      <c r="D142" s="698"/>
      <c r="E142" s="700" t="s">
        <v>575</v>
      </c>
      <c r="F142" s="688" t="s">
        <v>576</v>
      </c>
      <c r="G142" s="688"/>
      <c r="H142" s="688"/>
      <c r="I142" s="688"/>
      <c r="J142" s="688"/>
      <c r="K142" s="688"/>
      <c r="L142" s="685">
        <f ca="1">AB182</f>
        <v>0</v>
      </c>
      <c r="M142" s="685"/>
      <c r="N142" s="685"/>
      <c r="O142" s="685"/>
      <c r="P142" s="685"/>
      <c r="Q142" s="685"/>
      <c r="R142" s="685"/>
      <c r="S142" s="717"/>
      <c r="T142" s="700" t="s">
        <v>577</v>
      </c>
      <c r="U142" s="688" t="s">
        <v>578</v>
      </c>
      <c r="V142" s="688"/>
      <c r="W142" s="688"/>
      <c r="X142" s="688"/>
      <c r="Y142" s="688"/>
      <c r="Z142" s="688"/>
      <c r="AA142" s="575"/>
      <c r="AB142" s="575"/>
      <c r="AC142" s="575"/>
      <c r="AD142" s="575"/>
      <c r="AE142" s="575"/>
      <c r="AF142" s="575"/>
      <c r="AG142" s="576"/>
    </row>
    <row r="143" spans="1:33" ht="18.75" customHeight="1">
      <c r="A143" s="156"/>
      <c r="B143" s="156"/>
      <c r="C143" s="247"/>
      <c r="D143" s="698"/>
      <c r="E143" s="700"/>
      <c r="F143" s="688"/>
      <c r="G143" s="688"/>
      <c r="H143" s="688"/>
      <c r="I143" s="688"/>
      <c r="J143" s="688"/>
      <c r="K143" s="688"/>
      <c r="L143" s="685"/>
      <c r="M143" s="685"/>
      <c r="N143" s="685"/>
      <c r="O143" s="685"/>
      <c r="P143" s="685"/>
      <c r="Q143" s="685"/>
      <c r="R143" s="685"/>
      <c r="S143" s="717"/>
      <c r="T143" s="700"/>
      <c r="U143" s="688"/>
      <c r="V143" s="688"/>
      <c r="W143" s="688"/>
      <c r="X143" s="688"/>
      <c r="Y143" s="688"/>
      <c r="Z143" s="688"/>
      <c r="AA143" s="575"/>
      <c r="AB143" s="575"/>
      <c r="AC143" s="575"/>
      <c r="AD143" s="575"/>
      <c r="AE143" s="575"/>
      <c r="AF143" s="575"/>
      <c r="AG143" s="576"/>
    </row>
    <row r="144" spans="1:33" ht="18.75" customHeight="1">
      <c r="A144" s="156"/>
      <c r="B144" s="156"/>
      <c r="C144" s="247"/>
      <c r="D144" s="698"/>
      <c r="E144" s="700" t="s">
        <v>579</v>
      </c>
      <c r="F144" s="688" t="s">
        <v>580</v>
      </c>
      <c r="G144" s="688"/>
      <c r="H144" s="688"/>
      <c r="I144" s="688"/>
      <c r="J144" s="688"/>
      <c r="K144" s="688"/>
      <c r="L144" s="685">
        <f>Z172</f>
        <v>0</v>
      </c>
      <c r="M144" s="685"/>
      <c r="N144" s="685"/>
      <c r="O144" s="685"/>
      <c r="P144" s="685"/>
      <c r="Q144" s="685"/>
      <c r="R144" s="685"/>
      <c r="S144" s="717"/>
      <c r="T144" s="700" t="s">
        <v>658</v>
      </c>
      <c r="U144" s="688" t="s">
        <v>581</v>
      </c>
      <c r="V144" s="688"/>
      <c r="W144" s="688"/>
      <c r="X144" s="688"/>
      <c r="Y144" s="688"/>
      <c r="Z144" s="688"/>
      <c r="AA144" s="575"/>
      <c r="AB144" s="575"/>
      <c r="AC144" s="575"/>
      <c r="AD144" s="575"/>
      <c r="AE144" s="575"/>
      <c r="AF144" s="575"/>
      <c r="AG144" s="576"/>
    </row>
    <row r="145" spans="1:33" ht="18.75" customHeight="1">
      <c r="A145" s="156"/>
      <c r="B145" s="156"/>
      <c r="C145" s="247"/>
      <c r="D145" s="698"/>
      <c r="E145" s="700"/>
      <c r="F145" s="688"/>
      <c r="G145" s="688"/>
      <c r="H145" s="688"/>
      <c r="I145" s="688"/>
      <c r="J145" s="688"/>
      <c r="K145" s="688"/>
      <c r="L145" s="685"/>
      <c r="M145" s="685"/>
      <c r="N145" s="685"/>
      <c r="O145" s="685"/>
      <c r="P145" s="685"/>
      <c r="Q145" s="685"/>
      <c r="R145" s="685"/>
      <c r="S145" s="717"/>
      <c r="T145" s="700"/>
      <c r="U145" s="688"/>
      <c r="V145" s="688"/>
      <c r="W145" s="688"/>
      <c r="X145" s="688"/>
      <c r="Y145" s="688"/>
      <c r="Z145" s="688"/>
      <c r="AA145" s="575"/>
      <c r="AB145" s="575"/>
      <c r="AC145" s="575"/>
      <c r="AD145" s="575"/>
      <c r="AE145" s="575"/>
      <c r="AF145" s="575"/>
      <c r="AG145" s="576"/>
    </row>
    <row r="146" spans="1:33" ht="18.75" customHeight="1">
      <c r="A146" s="156"/>
      <c r="B146" s="156"/>
      <c r="C146" s="247"/>
      <c r="D146" s="698"/>
      <c r="E146" s="700" t="s">
        <v>659</v>
      </c>
      <c r="F146" s="688" t="s">
        <v>582</v>
      </c>
      <c r="G146" s="688"/>
      <c r="H146" s="688"/>
      <c r="I146" s="688"/>
      <c r="J146" s="688"/>
      <c r="K146" s="688"/>
      <c r="L146" s="575"/>
      <c r="M146" s="575"/>
      <c r="N146" s="575"/>
      <c r="O146" s="575"/>
      <c r="P146" s="575"/>
      <c r="Q146" s="575"/>
      <c r="R146" s="575"/>
      <c r="S146" s="701" t="s">
        <v>583</v>
      </c>
      <c r="T146" s="701"/>
      <c r="U146" s="701"/>
      <c r="V146" s="701"/>
      <c r="W146" s="701"/>
      <c r="X146" s="701"/>
      <c r="Y146" s="701"/>
      <c r="Z146" s="701"/>
      <c r="AA146" s="685">
        <f ca="1">SUM(L138:R153,AA116:AG145)</f>
        <v>0</v>
      </c>
      <c r="AB146" s="685"/>
      <c r="AC146" s="685"/>
      <c r="AD146" s="685"/>
      <c r="AE146" s="685"/>
      <c r="AF146" s="685"/>
      <c r="AG146" s="686"/>
    </row>
    <row r="147" spans="1:33" ht="18.75" customHeight="1">
      <c r="A147" s="156"/>
      <c r="B147" s="156"/>
      <c r="C147" s="247"/>
      <c r="D147" s="698"/>
      <c r="E147" s="700"/>
      <c r="F147" s="688"/>
      <c r="G147" s="688"/>
      <c r="H147" s="688"/>
      <c r="I147" s="688"/>
      <c r="J147" s="688"/>
      <c r="K147" s="688"/>
      <c r="L147" s="575"/>
      <c r="M147" s="575"/>
      <c r="N147" s="575"/>
      <c r="O147" s="575"/>
      <c r="P147" s="575"/>
      <c r="Q147" s="575"/>
      <c r="R147" s="575"/>
      <c r="S147" s="701"/>
      <c r="T147" s="701"/>
      <c r="U147" s="701"/>
      <c r="V147" s="701"/>
      <c r="W147" s="701"/>
      <c r="X147" s="701"/>
      <c r="Y147" s="701"/>
      <c r="Z147" s="701"/>
      <c r="AA147" s="685"/>
      <c r="AB147" s="685"/>
      <c r="AC147" s="685"/>
      <c r="AD147" s="685"/>
      <c r="AE147" s="685"/>
      <c r="AF147" s="685"/>
      <c r="AG147" s="686"/>
    </row>
    <row r="148" spans="1:33" ht="18.75" customHeight="1">
      <c r="A148" s="156"/>
      <c r="B148" s="156"/>
      <c r="C148" s="247"/>
      <c r="D148" s="698"/>
      <c r="E148" s="700" t="s">
        <v>660</v>
      </c>
      <c r="F148" s="688" t="s">
        <v>584</v>
      </c>
      <c r="G148" s="688"/>
      <c r="H148" s="688"/>
      <c r="I148" s="688"/>
      <c r="J148" s="688"/>
      <c r="K148" s="688"/>
      <c r="L148" s="575"/>
      <c r="M148" s="575"/>
      <c r="N148" s="575"/>
      <c r="O148" s="575"/>
      <c r="P148" s="575"/>
      <c r="Q148" s="575"/>
      <c r="R148" s="575"/>
      <c r="S148" s="701" t="s">
        <v>585</v>
      </c>
      <c r="T148" s="701"/>
      <c r="U148" s="701"/>
      <c r="V148" s="701"/>
      <c r="W148" s="701"/>
      <c r="X148" s="701"/>
      <c r="Y148" s="701"/>
      <c r="Z148" s="701"/>
      <c r="AA148" s="685">
        <f ca="1">L136-AA146</f>
        <v>0</v>
      </c>
      <c r="AB148" s="685"/>
      <c r="AC148" s="685"/>
      <c r="AD148" s="685"/>
      <c r="AE148" s="685"/>
      <c r="AF148" s="685"/>
      <c r="AG148" s="686"/>
    </row>
    <row r="149" spans="1:33" ht="18.75" customHeight="1">
      <c r="A149" s="156"/>
      <c r="B149" s="156"/>
      <c r="C149" s="247"/>
      <c r="D149" s="698"/>
      <c r="E149" s="700"/>
      <c r="F149" s="688"/>
      <c r="G149" s="688"/>
      <c r="H149" s="688"/>
      <c r="I149" s="688"/>
      <c r="J149" s="688"/>
      <c r="K149" s="688"/>
      <c r="L149" s="575"/>
      <c r="M149" s="575"/>
      <c r="N149" s="575"/>
      <c r="O149" s="575"/>
      <c r="P149" s="575"/>
      <c r="Q149" s="575"/>
      <c r="R149" s="575"/>
      <c r="S149" s="701"/>
      <c r="T149" s="701"/>
      <c r="U149" s="701"/>
      <c r="V149" s="701"/>
      <c r="W149" s="701"/>
      <c r="X149" s="701"/>
      <c r="Y149" s="701"/>
      <c r="Z149" s="701"/>
      <c r="AA149" s="685"/>
      <c r="AB149" s="685"/>
      <c r="AC149" s="685"/>
      <c r="AD149" s="685"/>
      <c r="AE149" s="685"/>
      <c r="AF149" s="685"/>
      <c r="AG149" s="686"/>
    </row>
    <row r="150" spans="1:33" ht="18.75" customHeight="1">
      <c r="A150" s="156"/>
      <c r="B150" s="156"/>
      <c r="C150" s="247"/>
      <c r="D150" s="698"/>
      <c r="E150" s="700" t="s">
        <v>631</v>
      </c>
      <c r="F150" s="688" t="s">
        <v>586</v>
      </c>
      <c r="G150" s="688"/>
      <c r="H150" s="688"/>
      <c r="I150" s="688"/>
      <c r="J150" s="688"/>
      <c r="K150" s="688"/>
      <c r="L150" s="575"/>
      <c r="M150" s="575"/>
      <c r="N150" s="575"/>
      <c r="O150" s="575"/>
      <c r="P150" s="575"/>
      <c r="Q150" s="575"/>
      <c r="R150" s="575"/>
      <c r="S150" s="701" t="s">
        <v>587</v>
      </c>
      <c r="T150" s="701"/>
      <c r="U150" s="701"/>
      <c r="V150" s="701"/>
      <c r="W150" s="701"/>
      <c r="X150" s="701"/>
      <c r="Y150" s="701"/>
      <c r="Z150" s="701"/>
      <c r="AA150" s="685">
        <f>V191</f>
        <v>0</v>
      </c>
      <c r="AB150" s="685"/>
      <c r="AC150" s="685"/>
      <c r="AD150" s="685"/>
      <c r="AE150" s="685"/>
      <c r="AF150" s="685"/>
      <c r="AG150" s="686"/>
    </row>
    <row r="151" spans="1:33" ht="18.75" customHeight="1">
      <c r="A151" s="156"/>
      <c r="B151" s="156"/>
      <c r="C151" s="247"/>
      <c r="D151" s="698"/>
      <c r="E151" s="700"/>
      <c r="F151" s="688"/>
      <c r="G151" s="688"/>
      <c r="H151" s="688"/>
      <c r="I151" s="688"/>
      <c r="J151" s="688"/>
      <c r="K151" s="688"/>
      <c r="L151" s="575"/>
      <c r="M151" s="575"/>
      <c r="N151" s="575"/>
      <c r="O151" s="575"/>
      <c r="P151" s="575"/>
      <c r="Q151" s="575"/>
      <c r="R151" s="575"/>
      <c r="S151" s="701"/>
      <c r="T151" s="701"/>
      <c r="U151" s="701"/>
      <c r="V151" s="701"/>
      <c r="W151" s="701"/>
      <c r="X151" s="701"/>
      <c r="Y151" s="701"/>
      <c r="Z151" s="701"/>
      <c r="AA151" s="685"/>
      <c r="AB151" s="685"/>
      <c r="AC151" s="685"/>
      <c r="AD151" s="685"/>
      <c r="AE151" s="685"/>
      <c r="AF151" s="685"/>
      <c r="AG151" s="686"/>
    </row>
    <row r="152" spans="1:33" ht="18.75" customHeight="1">
      <c r="A152" s="156"/>
      <c r="B152" s="156"/>
      <c r="C152" s="247"/>
      <c r="D152" s="698"/>
      <c r="E152" s="700" t="s">
        <v>661</v>
      </c>
      <c r="F152" s="688" t="s">
        <v>588</v>
      </c>
      <c r="G152" s="688"/>
      <c r="H152" s="688"/>
      <c r="I152" s="688"/>
      <c r="J152" s="688"/>
      <c r="K152" s="688"/>
      <c r="L152" s="575"/>
      <c r="M152" s="575"/>
      <c r="N152" s="575"/>
      <c r="O152" s="575"/>
      <c r="P152" s="575"/>
      <c r="Q152" s="575"/>
      <c r="R152" s="575"/>
      <c r="S152" s="701" t="s">
        <v>589</v>
      </c>
      <c r="T152" s="701"/>
      <c r="U152" s="701"/>
      <c r="V152" s="701"/>
      <c r="W152" s="701"/>
      <c r="X152" s="701"/>
      <c r="Y152" s="701"/>
      <c r="Z152" s="701"/>
      <c r="AA152" s="685">
        <f ca="1">AA148-AA150</f>
        <v>0</v>
      </c>
      <c r="AB152" s="685"/>
      <c r="AC152" s="685"/>
      <c r="AD152" s="685"/>
      <c r="AE152" s="685"/>
      <c r="AF152" s="685"/>
      <c r="AG152" s="686"/>
    </row>
    <row r="153" spans="1:33" ht="18.75" customHeight="1">
      <c r="A153" s="156"/>
      <c r="B153" s="156"/>
      <c r="C153" s="247"/>
      <c r="D153" s="699"/>
      <c r="E153" s="752"/>
      <c r="F153" s="723"/>
      <c r="G153" s="723"/>
      <c r="H153" s="723"/>
      <c r="I153" s="723"/>
      <c r="J153" s="723"/>
      <c r="K153" s="723"/>
      <c r="L153" s="639"/>
      <c r="M153" s="639"/>
      <c r="N153" s="639"/>
      <c r="O153" s="639"/>
      <c r="P153" s="639"/>
      <c r="Q153" s="639"/>
      <c r="R153" s="639"/>
      <c r="S153" s="702"/>
      <c r="T153" s="702"/>
      <c r="U153" s="702"/>
      <c r="V153" s="702"/>
      <c r="W153" s="702"/>
      <c r="X153" s="702"/>
      <c r="Y153" s="702"/>
      <c r="Z153" s="702"/>
      <c r="AA153" s="719"/>
      <c r="AB153" s="719"/>
      <c r="AC153" s="719"/>
      <c r="AD153" s="719"/>
      <c r="AE153" s="719"/>
      <c r="AF153" s="719"/>
      <c r="AG153" s="720"/>
    </row>
    <row r="154" spans="1:33" ht="18.75" customHeight="1">
      <c r="A154" s="156"/>
      <c r="B154" s="156"/>
      <c r="C154" s="247"/>
      <c r="D154" s="255"/>
      <c r="E154" s="255"/>
      <c r="F154" s="255"/>
      <c r="G154" s="255"/>
      <c r="H154" s="255"/>
      <c r="I154" s="255"/>
      <c r="J154" s="257"/>
      <c r="K154" s="257"/>
      <c r="L154" s="257"/>
      <c r="M154" s="257"/>
      <c r="N154" s="257"/>
      <c r="O154" s="257"/>
      <c r="P154" s="257"/>
      <c r="Q154" s="260"/>
      <c r="R154" s="258"/>
      <c r="S154" s="258"/>
      <c r="T154" s="258"/>
      <c r="U154" s="258"/>
      <c r="V154" s="258"/>
      <c r="W154" s="258"/>
      <c r="X154" s="258"/>
      <c r="Y154" s="258"/>
      <c r="Z154" s="258"/>
      <c r="AA154" s="256"/>
      <c r="AB154" s="256"/>
      <c r="AC154" s="259"/>
      <c r="AD154" s="259"/>
      <c r="AE154" s="259"/>
      <c r="AF154" s="259"/>
      <c r="AG154" s="158"/>
    </row>
    <row r="155" spans="1:33" ht="18.75" customHeight="1">
      <c r="A155" s="156"/>
      <c r="B155" s="156"/>
      <c r="C155" s="247"/>
      <c r="D155" s="574" t="s">
        <v>590</v>
      </c>
      <c r="E155" s="574"/>
      <c r="F155" s="574"/>
      <c r="G155" s="574"/>
      <c r="H155" s="574"/>
      <c r="I155" s="574"/>
      <c r="J155" s="574"/>
      <c r="K155" s="574"/>
      <c r="L155" s="574"/>
      <c r="M155" s="574"/>
      <c r="N155" s="574"/>
      <c r="O155" s="574"/>
      <c r="P155" s="574"/>
      <c r="Q155" s="574"/>
      <c r="R155" s="574"/>
      <c r="S155" s="574"/>
      <c r="T155" s="574"/>
      <c r="U155" s="258"/>
      <c r="V155" s="258"/>
      <c r="W155" s="258"/>
      <c r="X155" s="258"/>
      <c r="Y155" s="258"/>
      <c r="Z155" s="258"/>
      <c r="AA155" s="256"/>
      <c r="AB155" s="256"/>
      <c r="AC155" s="259"/>
      <c r="AD155" s="259"/>
      <c r="AE155" s="259"/>
      <c r="AF155" s="259"/>
      <c r="AG155" s="158"/>
    </row>
    <row r="156" spans="1:33" ht="18.75" customHeight="1">
      <c r="A156" s="156"/>
      <c r="B156" s="156"/>
      <c r="C156" s="247"/>
      <c r="D156" s="690" t="s">
        <v>591</v>
      </c>
      <c r="E156" s="691"/>
      <c r="F156" s="691"/>
      <c r="G156" s="691"/>
      <c r="H156" s="691"/>
      <c r="I156" s="691"/>
      <c r="J156" s="691"/>
      <c r="K156" s="691"/>
      <c r="L156" s="636" t="s">
        <v>327</v>
      </c>
      <c r="M156" s="636"/>
      <c r="N156" s="636"/>
      <c r="O156" s="636"/>
      <c r="P156" s="636" t="s">
        <v>592</v>
      </c>
      <c r="Q156" s="636"/>
      <c r="R156" s="636"/>
      <c r="S156" s="636"/>
      <c r="T156" s="636"/>
      <c r="U156" s="636"/>
      <c r="V156" s="636"/>
      <c r="W156" s="636"/>
      <c r="X156" s="636"/>
      <c r="Y156" s="636"/>
      <c r="Z156" s="637" t="s">
        <v>227</v>
      </c>
      <c r="AA156" s="637"/>
      <c r="AB156" s="637"/>
      <c r="AC156" s="637"/>
      <c r="AD156" s="637"/>
      <c r="AE156" s="637"/>
      <c r="AF156" s="637"/>
      <c r="AG156" s="638"/>
    </row>
    <row r="157" spans="1:33" ht="18.75" customHeight="1">
      <c r="A157" s="156"/>
      <c r="B157" s="156"/>
      <c r="C157" s="247"/>
      <c r="D157" s="554"/>
      <c r="E157" s="555"/>
      <c r="F157" s="555"/>
      <c r="G157" s="555"/>
      <c r="H157" s="555"/>
      <c r="I157" s="555"/>
      <c r="J157" s="555"/>
      <c r="K157" s="555"/>
      <c r="L157" s="666"/>
      <c r="M157" s="666"/>
      <c r="N157" s="666"/>
      <c r="O157" s="666"/>
      <c r="P157" s="575"/>
      <c r="Q157" s="575"/>
      <c r="R157" s="575"/>
      <c r="S157" s="575"/>
      <c r="T157" s="575"/>
      <c r="U157" s="575"/>
      <c r="V157" s="575"/>
      <c r="W157" s="575"/>
      <c r="X157" s="575"/>
      <c r="Y157" s="575"/>
      <c r="Z157" s="667"/>
      <c r="AA157" s="668"/>
      <c r="AB157" s="668"/>
      <c r="AC157" s="668"/>
      <c r="AD157" s="668"/>
      <c r="AE157" s="668"/>
      <c r="AF157" s="668"/>
      <c r="AG157" s="671" t="s">
        <v>171</v>
      </c>
    </row>
    <row r="158" spans="1:33" ht="18.75" customHeight="1">
      <c r="A158" s="156"/>
      <c r="B158" s="156"/>
      <c r="C158" s="247"/>
      <c r="D158" s="554"/>
      <c r="E158" s="555"/>
      <c r="F158" s="555"/>
      <c r="G158" s="555"/>
      <c r="H158" s="555"/>
      <c r="I158" s="555"/>
      <c r="J158" s="555"/>
      <c r="K158" s="555"/>
      <c r="L158" s="666"/>
      <c r="M158" s="666"/>
      <c r="N158" s="666"/>
      <c r="O158" s="666"/>
      <c r="P158" s="575"/>
      <c r="Q158" s="575"/>
      <c r="R158" s="575"/>
      <c r="S158" s="575"/>
      <c r="T158" s="575"/>
      <c r="U158" s="575"/>
      <c r="V158" s="575"/>
      <c r="W158" s="575"/>
      <c r="X158" s="575"/>
      <c r="Y158" s="575"/>
      <c r="Z158" s="669"/>
      <c r="AA158" s="670"/>
      <c r="AB158" s="670"/>
      <c r="AC158" s="670"/>
      <c r="AD158" s="670"/>
      <c r="AE158" s="670"/>
      <c r="AF158" s="670"/>
      <c r="AG158" s="672"/>
    </row>
    <row r="159" spans="1:33" ht="18.75" customHeight="1">
      <c r="A159" s="156"/>
      <c r="B159" s="156"/>
      <c r="C159" s="247"/>
      <c r="D159" s="554"/>
      <c r="E159" s="555"/>
      <c r="F159" s="555"/>
      <c r="G159" s="555"/>
      <c r="H159" s="555"/>
      <c r="I159" s="555"/>
      <c r="J159" s="555"/>
      <c r="K159" s="555"/>
      <c r="L159" s="666"/>
      <c r="M159" s="666"/>
      <c r="N159" s="666"/>
      <c r="O159" s="666"/>
      <c r="P159" s="575"/>
      <c r="Q159" s="575"/>
      <c r="R159" s="575"/>
      <c r="S159" s="575"/>
      <c r="T159" s="575"/>
      <c r="U159" s="575"/>
      <c r="V159" s="575"/>
      <c r="W159" s="575"/>
      <c r="X159" s="575"/>
      <c r="Y159" s="575"/>
      <c r="Z159" s="673"/>
      <c r="AA159" s="673"/>
      <c r="AB159" s="673"/>
      <c r="AC159" s="673"/>
      <c r="AD159" s="673"/>
      <c r="AE159" s="673"/>
      <c r="AF159" s="673"/>
      <c r="AG159" s="674"/>
    </row>
    <row r="160" spans="1:33" ht="18.75" customHeight="1">
      <c r="A160" s="156"/>
      <c r="B160" s="156"/>
      <c r="C160" s="247"/>
      <c r="D160" s="554"/>
      <c r="E160" s="555"/>
      <c r="F160" s="555"/>
      <c r="G160" s="555"/>
      <c r="H160" s="555"/>
      <c r="I160" s="555"/>
      <c r="J160" s="555"/>
      <c r="K160" s="555"/>
      <c r="L160" s="666"/>
      <c r="M160" s="666"/>
      <c r="N160" s="666"/>
      <c r="O160" s="666"/>
      <c r="P160" s="575"/>
      <c r="Q160" s="575"/>
      <c r="R160" s="575"/>
      <c r="S160" s="575"/>
      <c r="T160" s="575"/>
      <c r="U160" s="575"/>
      <c r="V160" s="575"/>
      <c r="W160" s="575"/>
      <c r="X160" s="575"/>
      <c r="Y160" s="575"/>
      <c r="Z160" s="673"/>
      <c r="AA160" s="673"/>
      <c r="AB160" s="673"/>
      <c r="AC160" s="673"/>
      <c r="AD160" s="673"/>
      <c r="AE160" s="673"/>
      <c r="AF160" s="673"/>
      <c r="AG160" s="674"/>
    </row>
    <row r="161" spans="1:36" ht="18.75" customHeight="1">
      <c r="A161" s="156"/>
      <c r="B161" s="156"/>
      <c r="C161" s="247"/>
      <c r="D161" s="692" t="s">
        <v>173</v>
      </c>
      <c r="E161" s="693"/>
      <c r="F161" s="693"/>
      <c r="G161" s="693"/>
      <c r="H161" s="696"/>
      <c r="I161" s="696"/>
      <c r="J161" s="693" t="s">
        <v>593</v>
      </c>
      <c r="K161" s="693"/>
      <c r="L161" s="675"/>
      <c r="M161" s="675"/>
      <c r="N161" s="675"/>
      <c r="O161" s="675"/>
      <c r="P161" s="675"/>
      <c r="Q161" s="675"/>
      <c r="R161" s="675"/>
      <c r="S161" s="675"/>
      <c r="T161" s="675"/>
      <c r="U161" s="675"/>
      <c r="V161" s="675"/>
      <c r="W161" s="675"/>
      <c r="X161" s="675"/>
      <c r="Y161" s="675"/>
      <c r="Z161" s="673"/>
      <c r="AA161" s="673"/>
      <c r="AB161" s="673"/>
      <c r="AC161" s="673"/>
      <c r="AD161" s="673"/>
      <c r="AE161" s="673"/>
      <c r="AF161" s="673"/>
      <c r="AG161" s="674"/>
    </row>
    <row r="162" spans="1:36" ht="18.75" customHeight="1">
      <c r="A162" s="156"/>
      <c r="B162" s="156"/>
      <c r="C162" s="247"/>
      <c r="D162" s="694"/>
      <c r="E162" s="695"/>
      <c r="F162" s="695"/>
      <c r="G162" s="695"/>
      <c r="H162" s="697"/>
      <c r="I162" s="697"/>
      <c r="J162" s="695"/>
      <c r="K162" s="695"/>
      <c r="L162" s="676"/>
      <c r="M162" s="676"/>
      <c r="N162" s="676"/>
      <c r="O162" s="676"/>
      <c r="P162" s="676"/>
      <c r="Q162" s="676"/>
      <c r="R162" s="676"/>
      <c r="S162" s="676"/>
      <c r="T162" s="676"/>
      <c r="U162" s="676"/>
      <c r="V162" s="676"/>
      <c r="W162" s="676"/>
      <c r="X162" s="676"/>
      <c r="Y162" s="676"/>
      <c r="Z162" s="677"/>
      <c r="AA162" s="677"/>
      <c r="AB162" s="677"/>
      <c r="AC162" s="677"/>
      <c r="AD162" s="677"/>
      <c r="AE162" s="677"/>
      <c r="AF162" s="677"/>
      <c r="AG162" s="678"/>
      <c r="AH162" s="437"/>
      <c r="AI162" s="437"/>
      <c r="AJ162" s="437"/>
    </row>
    <row r="163" spans="1:36" ht="18.75" customHeight="1">
      <c r="A163" s="156"/>
      <c r="B163" s="156"/>
      <c r="C163" s="247"/>
      <c r="D163" s="255"/>
      <c r="E163" s="255"/>
      <c r="F163" s="255"/>
      <c r="G163" s="255"/>
      <c r="H163" s="255"/>
      <c r="I163" s="255"/>
      <c r="J163" s="257"/>
      <c r="K163" s="257"/>
      <c r="L163" s="257"/>
      <c r="M163" s="257"/>
      <c r="N163" s="257"/>
      <c r="O163" s="257"/>
      <c r="P163" s="257"/>
      <c r="Q163" s="260"/>
      <c r="R163" s="258"/>
      <c r="S163" s="258"/>
      <c r="T163" s="258"/>
      <c r="U163" s="258"/>
      <c r="V163" s="679" t="s">
        <v>594</v>
      </c>
      <c r="W163" s="680"/>
      <c r="X163" s="680"/>
      <c r="Y163" s="680"/>
      <c r="Z163" s="681">
        <f>SUM(Z157,Z159,Z161)</f>
        <v>0</v>
      </c>
      <c r="AA163" s="682"/>
      <c r="AB163" s="682"/>
      <c r="AC163" s="682"/>
      <c r="AD163" s="682"/>
      <c r="AE163" s="682"/>
      <c r="AF163" s="682"/>
      <c r="AG163" s="683"/>
      <c r="AH163" s="437"/>
      <c r="AI163" s="437"/>
      <c r="AJ163" s="437"/>
    </row>
    <row r="164" spans="1:36" ht="18.75" customHeight="1">
      <c r="A164" s="156"/>
      <c r="B164" s="156"/>
      <c r="C164" s="247"/>
      <c r="D164" s="255"/>
      <c r="E164" s="255"/>
      <c r="F164" s="255"/>
      <c r="G164" s="255"/>
      <c r="H164" s="255"/>
      <c r="I164" s="255"/>
      <c r="J164" s="257"/>
      <c r="K164" s="257"/>
      <c r="L164" s="257"/>
      <c r="M164" s="257"/>
      <c r="N164" s="257"/>
      <c r="O164" s="257"/>
      <c r="P164" s="257"/>
      <c r="Q164" s="260"/>
      <c r="R164" s="258"/>
      <c r="S164" s="258"/>
      <c r="T164" s="258"/>
      <c r="U164" s="258"/>
      <c r="V164" s="566"/>
      <c r="W164" s="567"/>
      <c r="X164" s="567"/>
      <c r="Y164" s="567"/>
      <c r="Z164" s="571"/>
      <c r="AA164" s="572"/>
      <c r="AB164" s="572"/>
      <c r="AC164" s="572"/>
      <c r="AD164" s="572"/>
      <c r="AE164" s="572"/>
      <c r="AF164" s="572"/>
      <c r="AG164" s="573"/>
      <c r="AH164" s="437"/>
      <c r="AI164" s="437"/>
      <c r="AJ164" s="437"/>
    </row>
    <row r="165" spans="1:36" ht="18.75" customHeight="1">
      <c r="A165" s="156"/>
      <c r="B165" s="156"/>
      <c r="C165" s="247"/>
      <c r="D165" s="255"/>
      <c r="E165" s="255"/>
      <c r="F165" s="255"/>
      <c r="G165" s="255"/>
      <c r="H165" s="255"/>
      <c r="I165" s="255"/>
      <c r="J165" s="257"/>
      <c r="K165" s="257"/>
      <c r="L165" s="257"/>
      <c r="M165" s="257"/>
      <c r="N165" s="257"/>
      <c r="O165" s="257"/>
      <c r="P165" s="257"/>
      <c r="Q165" s="260"/>
      <c r="R165" s="258"/>
      <c r="S165" s="258"/>
      <c r="T165" s="258"/>
      <c r="U165" s="258"/>
      <c r="V165" s="258"/>
      <c r="W165" s="258"/>
      <c r="X165" s="258"/>
      <c r="Y165" s="258"/>
      <c r="Z165" s="258"/>
      <c r="AA165" s="256"/>
      <c r="AB165" s="256"/>
      <c r="AC165" s="259"/>
      <c r="AD165" s="259"/>
      <c r="AE165" s="259"/>
      <c r="AF165" s="259"/>
      <c r="AG165" s="158"/>
      <c r="AH165" s="437"/>
      <c r="AI165" s="437"/>
      <c r="AJ165" s="437"/>
    </row>
    <row r="166" spans="1:36" ht="18.75" customHeight="1">
      <c r="A166" s="156"/>
      <c r="B166" s="156"/>
      <c r="C166" s="247"/>
      <c r="D166" s="574" t="s">
        <v>595</v>
      </c>
      <c r="E166" s="574"/>
      <c r="F166" s="574"/>
      <c r="G166" s="574"/>
      <c r="H166" s="574"/>
      <c r="I166" s="574"/>
      <c r="J166" s="574"/>
      <c r="K166" s="574"/>
      <c r="L166" s="574"/>
      <c r="M166" s="574"/>
      <c r="N166" s="574"/>
      <c r="O166" s="574"/>
      <c r="P166" s="574"/>
      <c r="Q166" s="574"/>
      <c r="R166" s="574"/>
      <c r="S166" s="574"/>
      <c r="T166" s="574"/>
      <c r="U166" s="574"/>
      <c r="V166" s="258"/>
      <c r="W166" s="258"/>
      <c r="X166" s="258"/>
      <c r="Y166" s="258"/>
      <c r="Z166" s="258"/>
      <c r="AA166" s="256"/>
      <c r="AB166" s="256"/>
      <c r="AC166" s="259"/>
      <c r="AD166" s="259"/>
      <c r="AE166" s="259"/>
      <c r="AF166" s="259"/>
      <c r="AG166" s="158"/>
      <c r="AH166" s="437"/>
      <c r="AI166" s="437"/>
      <c r="AJ166" s="437"/>
    </row>
    <row r="167" spans="1:36" ht="18.75" customHeight="1">
      <c r="A167" s="156"/>
      <c r="B167" s="156"/>
      <c r="C167" s="247"/>
      <c r="D167" s="634" t="s">
        <v>596</v>
      </c>
      <c r="E167" s="635"/>
      <c r="F167" s="635"/>
      <c r="G167" s="635"/>
      <c r="H167" s="635" t="s">
        <v>597</v>
      </c>
      <c r="I167" s="635"/>
      <c r="J167" s="635"/>
      <c r="K167" s="635"/>
      <c r="L167" s="635"/>
      <c r="M167" s="635"/>
      <c r="N167" s="635"/>
      <c r="O167" s="635" t="s">
        <v>226</v>
      </c>
      <c r="P167" s="635"/>
      <c r="Q167" s="635"/>
      <c r="R167" s="635"/>
      <c r="S167" s="635"/>
      <c r="T167" s="635"/>
      <c r="U167" s="635"/>
      <c r="V167" s="636" t="s">
        <v>598</v>
      </c>
      <c r="W167" s="636"/>
      <c r="X167" s="636"/>
      <c r="Y167" s="636"/>
      <c r="Z167" s="635" t="s">
        <v>227</v>
      </c>
      <c r="AA167" s="635"/>
      <c r="AB167" s="635"/>
      <c r="AC167" s="635"/>
      <c r="AD167" s="635"/>
      <c r="AE167" s="635"/>
      <c r="AF167" s="635"/>
      <c r="AG167" s="716"/>
      <c r="AH167" s="437"/>
      <c r="AI167" s="437"/>
      <c r="AJ167" s="437"/>
    </row>
    <row r="168" spans="1:36" ht="18.75" customHeight="1">
      <c r="A168" s="156"/>
      <c r="B168" s="156"/>
      <c r="C168" s="247"/>
      <c r="D168" s="554"/>
      <c r="E168" s="555"/>
      <c r="F168" s="555"/>
      <c r="G168" s="555"/>
      <c r="H168" s="555"/>
      <c r="I168" s="555"/>
      <c r="J168" s="555"/>
      <c r="K168" s="555"/>
      <c r="L168" s="555"/>
      <c r="M168" s="555"/>
      <c r="N168" s="555"/>
      <c r="O168" s="575"/>
      <c r="P168" s="575"/>
      <c r="Q168" s="575"/>
      <c r="R168" s="575"/>
      <c r="S168" s="575"/>
      <c r="T168" s="575"/>
      <c r="U168" s="575"/>
      <c r="V168" s="641"/>
      <c r="W168" s="641"/>
      <c r="X168" s="641"/>
      <c r="Y168" s="641"/>
      <c r="Z168" s="673"/>
      <c r="AA168" s="673"/>
      <c r="AB168" s="673"/>
      <c r="AC168" s="673"/>
      <c r="AD168" s="673"/>
      <c r="AE168" s="673"/>
      <c r="AF168" s="673"/>
      <c r="AG168" s="674"/>
      <c r="AH168" s="437"/>
      <c r="AI168" s="437"/>
      <c r="AJ168" s="437"/>
    </row>
    <row r="169" spans="1:36" ht="18.75" customHeight="1">
      <c r="A169" s="156"/>
      <c r="B169" s="156"/>
      <c r="C169" s="247"/>
      <c r="D169" s="554"/>
      <c r="E169" s="555"/>
      <c r="F169" s="555"/>
      <c r="G169" s="555"/>
      <c r="H169" s="555"/>
      <c r="I169" s="555"/>
      <c r="J169" s="555"/>
      <c r="K169" s="555"/>
      <c r="L169" s="555"/>
      <c r="M169" s="555"/>
      <c r="N169" s="555"/>
      <c r="O169" s="575"/>
      <c r="P169" s="575"/>
      <c r="Q169" s="575"/>
      <c r="R169" s="575"/>
      <c r="S169" s="575"/>
      <c r="T169" s="575"/>
      <c r="U169" s="575"/>
      <c r="V169" s="641"/>
      <c r="W169" s="641"/>
      <c r="X169" s="641"/>
      <c r="Y169" s="641"/>
      <c r="Z169" s="673"/>
      <c r="AA169" s="673"/>
      <c r="AB169" s="673"/>
      <c r="AC169" s="673"/>
      <c r="AD169" s="673"/>
      <c r="AE169" s="673"/>
      <c r="AF169" s="673"/>
      <c r="AG169" s="674"/>
      <c r="AH169" s="437"/>
      <c r="AI169" s="437"/>
      <c r="AJ169" s="437"/>
    </row>
    <row r="170" spans="1:36" ht="18.75" customHeight="1">
      <c r="A170" s="156"/>
      <c r="B170" s="156"/>
      <c r="C170" s="247"/>
      <c r="D170" s="554"/>
      <c r="E170" s="555"/>
      <c r="F170" s="555"/>
      <c r="G170" s="555"/>
      <c r="H170" s="555"/>
      <c r="I170" s="555"/>
      <c r="J170" s="555"/>
      <c r="K170" s="555"/>
      <c r="L170" s="555"/>
      <c r="M170" s="555"/>
      <c r="N170" s="555"/>
      <c r="O170" s="575"/>
      <c r="P170" s="575"/>
      <c r="Q170" s="575"/>
      <c r="R170" s="575"/>
      <c r="S170" s="575"/>
      <c r="T170" s="575"/>
      <c r="U170" s="575"/>
      <c r="V170" s="641"/>
      <c r="W170" s="641"/>
      <c r="X170" s="641"/>
      <c r="Y170" s="641"/>
      <c r="Z170" s="673"/>
      <c r="AA170" s="673"/>
      <c r="AB170" s="673"/>
      <c r="AC170" s="673"/>
      <c r="AD170" s="673"/>
      <c r="AE170" s="673"/>
      <c r="AF170" s="673"/>
      <c r="AG170" s="674"/>
      <c r="AH170" s="437"/>
      <c r="AI170" s="437"/>
      <c r="AJ170" s="437"/>
    </row>
    <row r="171" spans="1:36" ht="18.75" customHeight="1">
      <c r="A171" s="156"/>
      <c r="B171" s="156"/>
      <c r="C171" s="247"/>
      <c r="D171" s="556"/>
      <c r="E171" s="557"/>
      <c r="F171" s="557"/>
      <c r="G171" s="557"/>
      <c r="H171" s="557"/>
      <c r="I171" s="557"/>
      <c r="J171" s="557"/>
      <c r="K171" s="557"/>
      <c r="L171" s="557"/>
      <c r="M171" s="557"/>
      <c r="N171" s="557"/>
      <c r="O171" s="639"/>
      <c r="P171" s="639"/>
      <c r="Q171" s="639"/>
      <c r="R171" s="639"/>
      <c r="S171" s="639"/>
      <c r="T171" s="639"/>
      <c r="U171" s="639"/>
      <c r="V171" s="643"/>
      <c r="W171" s="643"/>
      <c r="X171" s="643"/>
      <c r="Y171" s="643"/>
      <c r="Z171" s="677"/>
      <c r="AA171" s="677"/>
      <c r="AB171" s="677"/>
      <c r="AC171" s="677"/>
      <c r="AD171" s="677"/>
      <c r="AE171" s="677"/>
      <c r="AF171" s="677"/>
      <c r="AG171" s="678"/>
    </row>
    <row r="172" spans="1:36" ht="18.75" customHeight="1">
      <c r="A172" s="156"/>
      <c r="B172" s="156"/>
      <c r="C172" s="247"/>
      <c r="D172" s="255"/>
      <c r="E172" s="255"/>
      <c r="F172" s="255"/>
      <c r="G172" s="255"/>
      <c r="H172" s="255"/>
      <c r="I172" s="255"/>
      <c r="J172" s="257"/>
      <c r="K172" s="257"/>
      <c r="L172" s="257"/>
      <c r="M172" s="257"/>
      <c r="N172" s="257"/>
      <c r="O172" s="257"/>
      <c r="P172" s="257"/>
      <c r="Q172" s="260"/>
      <c r="R172" s="258"/>
      <c r="S172" s="258"/>
      <c r="T172" s="258"/>
      <c r="U172" s="258"/>
      <c r="V172" s="564" t="s">
        <v>594</v>
      </c>
      <c r="W172" s="565"/>
      <c r="X172" s="565"/>
      <c r="Y172" s="565"/>
      <c r="Z172" s="568">
        <f>SUM(Z168:AG171)</f>
        <v>0</v>
      </c>
      <c r="AA172" s="569"/>
      <c r="AB172" s="569"/>
      <c r="AC172" s="569"/>
      <c r="AD172" s="569"/>
      <c r="AE172" s="569"/>
      <c r="AF172" s="569"/>
      <c r="AG172" s="570"/>
    </row>
    <row r="173" spans="1:36" ht="18.75" customHeight="1">
      <c r="A173" s="156"/>
      <c r="B173" s="156"/>
      <c r="C173" s="247"/>
      <c r="D173" s="255"/>
      <c r="E173" s="255"/>
      <c r="F173" s="255"/>
      <c r="G173" s="255"/>
      <c r="H173" s="255"/>
      <c r="I173" s="255"/>
      <c r="J173" s="257"/>
      <c r="K173" s="257"/>
      <c r="L173" s="257"/>
      <c r="M173" s="257"/>
      <c r="N173" s="257"/>
      <c r="O173" s="257"/>
      <c r="P173" s="257"/>
      <c r="Q173" s="260"/>
      <c r="R173" s="258"/>
      <c r="S173" s="258"/>
      <c r="T173" s="258"/>
      <c r="U173" s="258"/>
      <c r="V173" s="566"/>
      <c r="W173" s="567"/>
      <c r="X173" s="567"/>
      <c r="Y173" s="567"/>
      <c r="Z173" s="571"/>
      <c r="AA173" s="572"/>
      <c r="AB173" s="572"/>
      <c r="AC173" s="572"/>
      <c r="AD173" s="572"/>
      <c r="AE173" s="572"/>
      <c r="AF173" s="572"/>
      <c r="AG173" s="573"/>
    </row>
    <row r="174" spans="1:36" ht="18.75" customHeight="1">
      <c r="A174" s="156"/>
      <c r="B174" s="156"/>
      <c r="C174" s="247"/>
      <c r="D174" s="255"/>
      <c r="E174" s="255"/>
      <c r="F174" s="255"/>
      <c r="G174" s="255"/>
      <c r="H174" s="255"/>
      <c r="I174" s="255"/>
      <c r="J174" s="257"/>
      <c r="K174" s="257"/>
      <c r="L174" s="257"/>
      <c r="M174" s="257"/>
      <c r="N174" s="257"/>
      <c r="O174" s="257"/>
      <c r="P174" s="257"/>
      <c r="Q174" s="260"/>
      <c r="R174" s="258"/>
      <c r="S174" s="258"/>
      <c r="T174" s="258"/>
      <c r="U174" s="258"/>
      <c r="V174" s="258"/>
      <c r="W174" s="258"/>
      <c r="X174" s="258"/>
      <c r="Y174" s="258"/>
      <c r="Z174" s="258"/>
      <c r="AA174" s="256"/>
      <c r="AB174" s="256"/>
      <c r="AC174" s="259"/>
      <c r="AD174" s="259"/>
      <c r="AE174" s="259"/>
      <c r="AF174" s="259"/>
      <c r="AG174" s="158"/>
    </row>
    <row r="175" spans="1:36" ht="18.75" customHeight="1">
      <c r="A175" s="156"/>
      <c r="B175" s="156"/>
      <c r="C175" s="247"/>
      <c r="D175" s="574" t="s">
        <v>599</v>
      </c>
      <c r="E175" s="574"/>
      <c r="F175" s="574"/>
      <c r="G175" s="574"/>
      <c r="H175" s="574"/>
      <c r="I175" s="574"/>
      <c r="J175" s="574"/>
      <c r="K175" s="574"/>
      <c r="L175" s="574"/>
      <c r="M175" s="574"/>
      <c r="N175" s="574"/>
      <c r="O175" s="574"/>
      <c r="P175" s="574"/>
      <c r="Q175" s="574"/>
      <c r="R175" s="574"/>
      <c r="S175" s="574"/>
      <c r="T175" s="574"/>
      <c r="U175" s="574"/>
      <c r="V175" s="574"/>
      <c r="W175" s="574"/>
      <c r="X175" s="574"/>
      <c r="Y175" s="258"/>
      <c r="Z175" s="258"/>
      <c r="AA175" s="256"/>
      <c r="AB175" s="256"/>
      <c r="AC175" s="259"/>
      <c r="AD175" s="259"/>
      <c r="AE175" s="259"/>
      <c r="AF175" s="259"/>
      <c r="AG175" s="158"/>
    </row>
    <row r="176" spans="1:36" ht="18.75" customHeight="1">
      <c r="A176" s="156"/>
      <c r="B176" s="156"/>
      <c r="C176" s="247"/>
      <c r="D176" s="654" t="s">
        <v>600</v>
      </c>
      <c r="E176" s="655"/>
      <c r="F176" s="655"/>
      <c r="G176" s="655"/>
      <c r="H176" s="655"/>
      <c r="I176" s="655"/>
      <c r="J176" s="655"/>
      <c r="K176" s="655"/>
      <c r="L176" s="658" t="s">
        <v>601</v>
      </c>
      <c r="M176" s="655"/>
      <c r="N176" s="655"/>
      <c r="O176" s="655" t="s">
        <v>602</v>
      </c>
      <c r="P176" s="655"/>
      <c r="Q176" s="655"/>
      <c r="R176" s="655"/>
      <c r="S176" s="658" t="s">
        <v>603</v>
      </c>
      <c r="T176" s="655"/>
      <c r="U176" s="659" t="s">
        <v>604</v>
      </c>
      <c r="V176" s="660"/>
      <c r="W176" s="658" t="s">
        <v>605</v>
      </c>
      <c r="X176" s="658"/>
      <c r="Y176" s="658" t="s">
        <v>606</v>
      </c>
      <c r="Z176" s="658"/>
      <c r="AA176" s="658"/>
      <c r="AB176" s="658" t="s">
        <v>607</v>
      </c>
      <c r="AC176" s="658"/>
      <c r="AD176" s="658"/>
      <c r="AE176" s="658"/>
      <c r="AF176" s="658"/>
      <c r="AG176" s="663"/>
    </row>
    <row r="177" spans="1:109" ht="18.75" customHeight="1">
      <c r="A177" s="156"/>
      <c r="B177" s="156"/>
      <c r="C177" s="247"/>
      <c r="D177" s="656"/>
      <c r="E177" s="657"/>
      <c r="F177" s="657"/>
      <c r="G177" s="657"/>
      <c r="H177" s="657"/>
      <c r="I177" s="657"/>
      <c r="J177" s="657"/>
      <c r="K177" s="657"/>
      <c r="L177" s="657"/>
      <c r="M177" s="657"/>
      <c r="N177" s="657"/>
      <c r="O177" s="657"/>
      <c r="P177" s="657"/>
      <c r="Q177" s="657"/>
      <c r="R177" s="657"/>
      <c r="S177" s="657"/>
      <c r="T177" s="657"/>
      <c r="U177" s="661"/>
      <c r="V177" s="661"/>
      <c r="W177" s="662"/>
      <c r="X177" s="662"/>
      <c r="Y177" s="662"/>
      <c r="Z177" s="662"/>
      <c r="AA177" s="662"/>
      <c r="AB177" s="662"/>
      <c r="AC177" s="662"/>
      <c r="AD177" s="662"/>
      <c r="AE177" s="662"/>
      <c r="AF177" s="662"/>
      <c r="AG177" s="664"/>
    </row>
    <row r="178" spans="1:109" s="158" customFormat="1" ht="18.75" customHeight="1">
      <c r="A178" s="156"/>
      <c r="B178" s="156"/>
      <c r="C178" s="247"/>
      <c r="D178" s="554"/>
      <c r="E178" s="555"/>
      <c r="F178" s="555"/>
      <c r="G178" s="555"/>
      <c r="H178" s="555"/>
      <c r="I178" s="555"/>
      <c r="J178" s="555"/>
      <c r="K178" s="555"/>
      <c r="L178" s="558"/>
      <c r="M178" s="558"/>
      <c r="N178" s="558"/>
      <c r="O178" s="560"/>
      <c r="P178" s="560"/>
      <c r="Q178" s="560"/>
      <c r="R178" s="560"/>
      <c r="S178" s="562"/>
      <c r="T178" s="562"/>
      <c r="U178" s="575"/>
      <c r="V178" s="575"/>
      <c r="W178" s="640">
        <f ca="1">IF(S178="均等","-",'償却①-1'!L5)</f>
        <v>12</v>
      </c>
      <c r="X178" s="640"/>
      <c r="Y178" s="641"/>
      <c r="Z178" s="642"/>
      <c r="AA178" s="645" t="s">
        <v>625</v>
      </c>
      <c r="AB178" s="647">
        <f ca="1">IFERROR('償却①-1'!Q5,0)</f>
        <v>0</v>
      </c>
      <c r="AC178" s="648"/>
      <c r="AD178" s="648"/>
      <c r="AE178" s="648"/>
      <c r="AF178" s="648"/>
      <c r="AG178" s="649"/>
      <c r="AH178" s="420"/>
      <c r="AI178" s="420"/>
      <c r="AJ178" s="420"/>
      <c r="AK178" s="419"/>
      <c r="AL178" s="419"/>
      <c r="AM178" s="420"/>
      <c r="AN178" s="420"/>
      <c r="AO178" s="420"/>
      <c r="AP178" s="420"/>
      <c r="AQ178" s="420"/>
      <c r="AR178" s="420"/>
      <c r="AS178" s="420"/>
      <c r="AT178" s="420"/>
      <c r="AU178" s="420"/>
      <c r="AV178" s="420"/>
      <c r="AW178" s="420"/>
      <c r="AX178" s="420"/>
      <c r="AY178" s="420"/>
      <c r="AZ178" s="420"/>
      <c r="BA178" s="420"/>
      <c r="BB178" s="420"/>
      <c r="BC178" s="420"/>
      <c r="BD178" s="420"/>
      <c r="BE178" s="420"/>
      <c r="BF178" s="420"/>
      <c r="BG178" s="420"/>
      <c r="BH178" s="420"/>
      <c r="BI178" s="420"/>
      <c r="BJ178" s="420"/>
      <c r="BK178" s="420"/>
      <c r="BL178" s="420"/>
      <c r="BM178" s="420"/>
      <c r="BN178" s="420"/>
      <c r="BO178" s="420"/>
      <c r="BP178" s="420"/>
      <c r="BQ178" s="420"/>
      <c r="BR178" s="423"/>
      <c r="BS178" s="423"/>
      <c r="BT178" s="423"/>
      <c r="BU178" s="423"/>
      <c r="BV178" s="423"/>
      <c r="BW178" s="423"/>
      <c r="BX178" s="423"/>
      <c r="BY178" s="423"/>
      <c r="BZ178" s="423"/>
      <c r="CA178" s="423"/>
      <c r="CB178" s="423"/>
      <c r="CC178" s="423"/>
      <c r="CD178" s="423"/>
      <c r="CE178" s="423"/>
      <c r="CF178" s="420"/>
      <c r="CG178" s="420"/>
      <c r="CH178" s="420"/>
      <c r="CI178" s="420"/>
      <c r="CJ178" s="423"/>
      <c r="CK178" s="423"/>
      <c r="CL178" s="423"/>
      <c r="CM178" s="423"/>
      <c r="CN178" s="423"/>
      <c r="CO178" s="423"/>
      <c r="CP178" s="423"/>
      <c r="CQ178" s="423"/>
      <c r="CR178" s="423"/>
      <c r="CS178" s="423"/>
      <c r="CT178" s="423"/>
      <c r="CU178" s="423"/>
      <c r="CV178" s="423"/>
      <c r="CW178" s="423"/>
      <c r="CX178" s="423"/>
      <c r="CY178" s="423"/>
      <c r="CZ178" s="423"/>
      <c r="DA178" s="423"/>
      <c r="DB178" s="423"/>
      <c r="DC178" s="423"/>
      <c r="DD178" s="420"/>
      <c r="DE178" s="420"/>
    </row>
    <row r="179" spans="1:109" s="158" customFormat="1" ht="18.75" customHeight="1">
      <c r="A179" s="156"/>
      <c r="B179" s="156"/>
      <c r="C179" s="247"/>
      <c r="D179" s="554"/>
      <c r="E179" s="555"/>
      <c r="F179" s="555"/>
      <c r="G179" s="555"/>
      <c r="H179" s="555"/>
      <c r="I179" s="555"/>
      <c r="J179" s="555"/>
      <c r="K179" s="555"/>
      <c r="L179" s="558"/>
      <c r="M179" s="558"/>
      <c r="N179" s="558"/>
      <c r="O179" s="560"/>
      <c r="P179" s="560"/>
      <c r="Q179" s="560"/>
      <c r="R179" s="560"/>
      <c r="S179" s="562"/>
      <c r="T179" s="562"/>
      <c r="U179" s="575"/>
      <c r="V179" s="575"/>
      <c r="W179" s="653">
        <v>12</v>
      </c>
      <c r="X179" s="653"/>
      <c r="Y179" s="641"/>
      <c r="Z179" s="642"/>
      <c r="AA179" s="645"/>
      <c r="AB179" s="648"/>
      <c r="AC179" s="648"/>
      <c r="AD179" s="648"/>
      <c r="AE179" s="648"/>
      <c r="AF179" s="648"/>
      <c r="AG179" s="649"/>
      <c r="AH179" s="439"/>
      <c r="AI179" s="439"/>
      <c r="AJ179" s="439"/>
      <c r="AK179" s="419"/>
      <c r="AL179" s="419"/>
      <c r="AM179" s="420"/>
      <c r="AN179" s="420"/>
      <c r="AO179" s="420"/>
      <c r="AP179" s="420"/>
      <c r="AQ179" s="420"/>
      <c r="AR179" s="420"/>
      <c r="AS179" s="420"/>
      <c r="AT179" s="420"/>
      <c r="AU179" s="420"/>
      <c r="AV179" s="420"/>
      <c r="AW179" s="420"/>
      <c r="AX179" s="420"/>
      <c r="AY179" s="420"/>
      <c r="AZ179" s="420"/>
      <c r="BA179" s="420"/>
      <c r="BB179" s="420"/>
      <c r="BC179" s="420"/>
      <c r="BD179" s="420"/>
      <c r="BE179" s="420"/>
      <c r="BF179" s="420"/>
      <c r="BG179" s="420"/>
      <c r="BH179" s="420"/>
      <c r="BI179" s="420"/>
      <c r="BJ179" s="420"/>
      <c r="BK179" s="420"/>
      <c r="BL179" s="420"/>
      <c r="BM179" s="420"/>
      <c r="BN179" s="420"/>
      <c r="BO179" s="420"/>
      <c r="BP179" s="420"/>
      <c r="BQ179" s="420"/>
      <c r="BR179" s="423"/>
      <c r="BS179" s="423"/>
      <c r="BT179" s="423"/>
      <c r="BU179" s="423"/>
      <c r="BV179" s="423"/>
      <c r="BW179" s="423"/>
      <c r="BX179" s="423"/>
      <c r="BY179" s="423"/>
      <c r="BZ179" s="423"/>
      <c r="CA179" s="423"/>
      <c r="CB179" s="423"/>
      <c r="CC179" s="423"/>
      <c r="CD179" s="423"/>
      <c r="CE179" s="423"/>
      <c r="CF179" s="420"/>
      <c r="CG179" s="420"/>
      <c r="CH179" s="420"/>
      <c r="CI179" s="420"/>
      <c r="CJ179" s="423"/>
      <c r="CK179" s="423"/>
      <c r="CL179" s="423"/>
      <c r="CM179" s="423"/>
      <c r="CN179" s="423"/>
      <c r="CO179" s="423"/>
      <c r="CP179" s="423"/>
      <c r="CQ179" s="423"/>
      <c r="CR179" s="423"/>
      <c r="CS179" s="423"/>
      <c r="CT179" s="423"/>
      <c r="CU179" s="423"/>
      <c r="CV179" s="423"/>
      <c r="CW179" s="423"/>
      <c r="CX179" s="423"/>
      <c r="CY179" s="423"/>
      <c r="CZ179" s="423"/>
      <c r="DA179" s="423"/>
      <c r="DB179" s="423"/>
      <c r="DC179" s="423"/>
      <c r="DD179" s="420"/>
      <c r="DE179" s="420"/>
    </row>
    <row r="180" spans="1:109" s="158" customFormat="1" ht="18.75" customHeight="1">
      <c r="A180" s="156"/>
      <c r="B180" s="156"/>
      <c r="C180" s="247"/>
      <c r="D180" s="554"/>
      <c r="E180" s="555"/>
      <c r="F180" s="555"/>
      <c r="G180" s="555"/>
      <c r="H180" s="555"/>
      <c r="I180" s="555"/>
      <c r="J180" s="555"/>
      <c r="K180" s="555"/>
      <c r="L180" s="558"/>
      <c r="M180" s="558"/>
      <c r="N180" s="558"/>
      <c r="O180" s="560"/>
      <c r="P180" s="560"/>
      <c r="Q180" s="560"/>
      <c r="R180" s="560"/>
      <c r="S180" s="562"/>
      <c r="T180" s="562"/>
      <c r="U180" s="575"/>
      <c r="V180" s="575"/>
      <c r="W180" s="640">
        <f ca="1">IF(S180="均等","-",'償却②-1'!L5)</f>
        <v>12</v>
      </c>
      <c r="X180" s="640"/>
      <c r="Y180" s="641"/>
      <c r="Z180" s="642"/>
      <c r="AA180" s="645" t="s">
        <v>662</v>
      </c>
      <c r="AB180" s="647">
        <f ca="1">IFERROR('償却②-1'!Q5,0)</f>
        <v>0</v>
      </c>
      <c r="AC180" s="648"/>
      <c r="AD180" s="648"/>
      <c r="AE180" s="648"/>
      <c r="AF180" s="648"/>
      <c r="AG180" s="649"/>
      <c r="AH180" s="439"/>
      <c r="AI180" s="439"/>
      <c r="AJ180" s="439"/>
      <c r="AK180" s="419"/>
      <c r="AL180" s="419"/>
      <c r="AM180" s="420"/>
      <c r="AN180" s="420"/>
      <c r="AO180" s="420"/>
      <c r="AP180" s="420"/>
      <c r="AQ180" s="420"/>
      <c r="AR180" s="420"/>
      <c r="AS180" s="420"/>
      <c r="AT180" s="420"/>
      <c r="AU180" s="420"/>
      <c r="AV180" s="420"/>
      <c r="AW180" s="420"/>
      <c r="AX180" s="420"/>
      <c r="AY180" s="420"/>
      <c r="AZ180" s="420"/>
      <c r="BA180" s="420"/>
      <c r="BB180" s="420"/>
      <c r="BC180" s="420"/>
      <c r="BD180" s="420"/>
      <c r="BE180" s="420"/>
      <c r="BF180" s="420"/>
      <c r="BG180" s="420"/>
      <c r="BH180" s="420"/>
      <c r="BI180" s="420"/>
      <c r="BJ180" s="420"/>
      <c r="BK180" s="420"/>
      <c r="BL180" s="420"/>
      <c r="BM180" s="420"/>
      <c r="BN180" s="420"/>
      <c r="BO180" s="420"/>
      <c r="BP180" s="420"/>
      <c r="BQ180" s="420"/>
      <c r="BR180" s="423"/>
      <c r="BS180" s="423"/>
      <c r="BT180" s="423"/>
      <c r="BU180" s="423"/>
      <c r="BV180" s="423"/>
      <c r="BW180" s="423"/>
      <c r="BX180" s="423"/>
      <c r="BY180" s="423"/>
      <c r="BZ180" s="423"/>
      <c r="CA180" s="423"/>
      <c r="CB180" s="423"/>
      <c r="CC180" s="423"/>
      <c r="CD180" s="423"/>
      <c r="CE180" s="423"/>
      <c r="CF180" s="420"/>
      <c r="CG180" s="420"/>
      <c r="CH180" s="420"/>
      <c r="CI180" s="420"/>
      <c r="CJ180" s="423"/>
      <c r="CK180" s="423"/>
      <c r="CL180" s="423"/>
      <c r="CM180" s="423"/>
      <c r="CN180" s="423"/>
      <c r="CO180" s="423"/>
      <c r="CP180" s="423"/>
      <c r="CQ180" s="423"/>
      <c r="CR180" s="423"/>
      <c r="CS180" s="423"/>
      <c r="CT180" s="423"/>
      <c r="CU180" s="423"/>
      <c r="CV180" s="423"/>
      <c r="CW180" s="423"/>
      <c r="CX180" s="423"/>
      <c r="CY180" s="423"/>
      <c r="CZ180" s="423"/>
      <c r="DA180" s="423"/>
      <c r="DB180" s="423"/>
      <c r="DC180" s="423"/>
      <c r="DD180" s="420"/>
      <c r="DE180" s="420"/>
    </row>
    <row r="181" spans="1:109" s="158" customFormat="1" ht="18.75" customHeight="1">
      <c r="A181" s="156"/>
      <c r="B181" s="156"/>
      <c r="C181" s="247"/>
      <c r="D181" s="556"/>
      <c r="E181" s="557"/>
      <c r="F181" s="557"/>
      <c r="G181" s="557"/>
      <c r="H181" s="557"/>
      <c r="I181" s="557"/>
      <c r="J181" s="557"/>
      <c r="K181" s="557"/>
      <c r="L181" s="559"/>
      <c r="M181" s="559"/>
      <c r="N181" s="559"/>
      <c r="O181" s="561"/>
      <c r="P181" s="561"/>
      <c r="Q181" s="561"/>
      <c r="R181" s="561"/>
      <c r="S181" s="563"/>
      <c r="T181" s="563"/>
      <c r="U181" s="639"/>
      <c r="V181" s="639"/>
      <c r="W181" s="652">
        <v>12</v>
      </c>
      <c r="X181" s="652"/>
      <c r="Y181" s="643"/>
      <c r="Z181" s="644"/>
      <c r="AA181" s="646"/>
      <c r="AB181" s="650"/>
      <c r="AC181" s="650"/>
      <c r="AD181" s="650"/>
      <c r="AE181" s="650"/>
      <c r="AF181" s="650"/>
      <c r="AG181" s="651"/>
      <c r="AH181" s="420"/>
      <c r="AI181" s="420"/>
      <c r="AJ181" s="420"/>
      <c r="AK181" s="419"/>
      <c r="AL181" s="419"/>
      <c r="AM181" s="420"/>
      <c r="AN181" s="420"/>
      <c r="AO181" s="420"/>
      <c r="AP181" s="420"/>
      <c r="AQ181" s="420"/>
      <c r="AR181" s="420"/>
      <c r="AS181" s="420"/>
      <c r="AT181" s="420"/>
      <c r="AU181" s="420"/>
      <c r="AV181" s="420"/>
      <c r="AW181" s="420"/>
      <c r="AX181" s="420"/>
      <c r="AY181" s="420"/>
      <c r="AZ181" s="420"/>
      <c r="BA181" s="420"/>
      <c r="BB181" s="420"/>
      <c r="BC181" s="420"/>
      <c r="BD181" s="420"/>
      <c r="BE181" s="420"/>
      <c r="BF181" s="420"/>
      <c r="BG181" s="420"/>
      <c r="BH181" s="420"/>
      <c r="BI181" s="420"/>
      <c r="BJ181" s="420"/>
      <c r="BK181" s="420"/>
      <c r="BL181" s="420"/>
      <c r="BM181" s="420"/>
      <c r="BN181" s="420"/>
      <c r="BO181" s="420"/>
      <c r="BP181" s="420"/>
      <c r="BQ181" s="420"/>
      <c r="BR181" s="423"/>
      <c r="BS181" s="423"/>
      <c r="BT181" s="423"/>
      <c r="BU181" s="423"/>
      <c r="BV181" s="423"/>
      <c r="BW181" s="423"/>
      <c r="BX181" s="423"/>
      <c r="BY181" s="423"/>
      <c r="BZ181" s="423"/>
      <c r="CA181" s="423"/>
      <c r="CB181" s="423"/>
      <c r="CC181" s="423"/>
      <c r="CD181" s="423"/>
      <c r="CE181" s="423"/>
      <c r="CF181" s="420"/>
      <c r="CG181" s="420"/>
      <c r="CH181" s="420"/>
      <c r="CI181" s="420"/>
      <c r="CJ181" s="423"/>
      <c r="CK181" s="423"/>
      <c r="CL181" s="423"/>
      <c r="CM181" s="423"/>
      <c r="CN181" s="423"/>
      <c r="CO181" s="423"/>
      <c r="CP181" s="423"/>
      <c r="CQ181" s="423"/>
      <c r="CR181" s="423"/>
      <c r="CS181" s="423"/>
      <c r="CT181" s="423"/>
      <c r="CU181" s="423"/>
      <c r="CV181" s="423"/>
      <c r="CW181" s="423"/>
      <c r="CX181" s="423"/>
      <c r="CY181" s="423"/>
      <c r="CZ181" s="423"/>
      <c r="DA181" s="423"/>
      <c r="DB181" s="423"/>
      <c r="DC181" s="423"/>
      <c r="DD181" s="420"/>
      <c r="DE181" s="420"/>
    </row>
    <row r="182" spans="1:109" s="158" customFormat="1" ht="18.75" customHeight="1">
      <c r="A182" s="156"/>
      <c r="B182" s="156"/>
      <c r="C182" s="247"/>
      <c r="D182" s="261"/>
      <c r="E182" s="261"/>
      <c r="F182" s="261"/>
      <c r="G182" s="261"/>
      <c r="H182" s="261"/>
      <c r="I182" s="261"/>
      <c r="J182" s="262"/>
      <c r="K182" s="262"/>
      <c r="L182" s="262"/>
      <c r="M182" s="262"/>
      <c r="N182" s="263"/>
      <c r="O182" s="263"/>
      <c r="P182" s="263"/>
      <c r="Q182" s="263"/>
      <c r="R182" s="264"/>
      <c r="S182" s="264"/>
      <c r="T182" s="264"/>
      <c r="U182" s="264"/>
      <c r="V182" s="264"/>
      <c r="W182" s="264"/>
      <c r="X182" s="264"/>
      <c r="Y182" s="629" t="s">
        <v>217</v>
      </c>
      <c r="Z182" s="629"/>
      <c r="AA182" s="629"/>
      <c r="AB182" s="631">
        <f ca="1">SUM(AB178:AG181)</f>
        <v>0</v>
      </c>
      <c r="AC182" s="632"/>
      <c r="AD182" s="632"/>
      <c r="AE182" s="632"/>
      <c r="AF182" s="632"/>
      <c r="AG182" s="632"/>
      <c r="AH182" s="420"/>
      <c r="AI182" s="420"/>
      <c r="AJ182" s="420"/>
      <c r="AK182" s="419"/>
      <c r="AL182" s="419"/>
      <c r="AM182" s="420"/>
      <c r="AN182" s="420"/>
      <c r="AO182" s="420"/>
      <c r="AP182" s="420"/>
      <c r="AQ182" s="420"/>
      <c r="AR182" s="420"/>
      <c r="AS182" s="420"/>
      <c r="AT182" s="420"/>
      <c r="AU182" s="420"/>
      <c r="AV182" s="420"/>
      <c r="AW182" s="420"/>
      <c r="AX182" s="420"/>
      <c r="AY182" s="420"/>
      <c r="AZ182" s="420"/>
      <c r="BA182" s="420"/>
      <c r="BB182" s="420"/>
      <c r="BC182" s="420"/>
      <c r="BD182" s="420"/>
      <c r="BE182" s="420"/>
      <c r="BF182" s="420"/>
      <c r="BG182" s="420"/>
      <c r="BH182" s="420"/>
      <c r="BI182" s="420"/>
      <c r="BJ182" s="420"/>
      <c r="BK182" s="420"/>
      <c r="BL182" s="420"/>
      <c r="BM182" s="420"/>
      <c r="BN182" s="420"/>
      <c r="BO182" s="420"/>
      <c r="BP182" s="420"/>
      <c r="BQ182" s="420"/>
      <c r="BR182" s="423"/>
      <c r="BS182" s="423"/>
      <c r="BT182" s="423"/>
      <c r="BU182" s="423"/>
      <c r="BV182" s="423"/>
      <c r="BW182" s="423"/>
      <c r="BX182" s="423"/>
      <c r="BY182" s="423"/>
      <c r="BZ182" s="423"/>
      <c r="CA182" s="423"/>
      <c r="CB182" s="423"/>
      <c r="CC182" s="423"/>
      <c r="CD182" s="423"/>
      <c r="CE182" s="423"/>
      <c r="CF182" s="420"/>
      <c r="CG182" s="420"/>
      <c r="CH182" s="420"/>
      <c r="CI182" s="420"/>
      <c r="CJ182" s="423"/>
      <c r="CK182" s="423"/>
      <c r="CL182" s="423"/>
      <c r="CM182" s="423"/>
      <c r="CN182" s="423"/>
      <c r="CO182" s="423"/>
      <c r="CP182" s="423"/>
      <c r="CQ182" s="423"/>
      <c r="CR182" s="423"/>
      <c r="CS182" s="423"/>
      <c r="CT182" s="423"/>
      <c r="CU182" s="423"/>
      <c r="CV182" s="423"/>
      <c r="CW182" s="423"/>
      <c r="CX182" s="423"/>
      <c r="CY182" s="423"/>
      <c r="CZ182" s="423"/>
      <c r="DA182" s="423"/>
      <c r="DB182" s="423"/>
      <c r="DC182" s="423"/>
      <c r="DD182" s="420"/>
      <c r="DE182" s="420"/>
    </row>
    <row r="183" spans="1:109" s="158" customFormat="1" ht="18.75" customHeight="1">
      <c r="A183" s="156"/>
      <c r="B183" s="156"/>
      <c r="C183" s="247"/>
      <c r="D183" s="261"/>
      <c r="E183" s="261"/>
      <c r="F183" s="261"/>
      <c r="G183" s="261"/>
      <c r="H183" s="261"/>
      <c r="I183" s="261"/>
      <c r="J183" s="262"/>
      <c r="K183" s="262"/>
      <c r="L183" s="262"/>
      <c r="M183" s="262"/>
      <c r="N183" s="263"/>
      <c r="O183" s="263"/>
      <c r="P183" s="263"/>
      <c r="Q183" s="156"/>
      <c r="R183" s="156"/>
      <c r="S183" s="156"/>
      <c r="T183" s="156"/>
      <c r="U183" s="156"/>
      <c r="V183" s="156"/>
      <c r="W183" s="156"/>
      <c r="X183" s="156"/>
      <c r="Y183" s="630"/>
      <c r="Z183" s="630"/>
      <c r="AA183" s="630"/>
      <c r="AB183" s="633"/>
      <c r="AC183" s="633"/>
      <c r="AD183" s="633"/>
      <c r="AE183" s="633"/>
      <c r="AF183" s="633"/>
      <c r="AG183" s="633"/>
      <c r="AH183" s="420"/>
      <c r="AI183" s="420"/>
      <c r="AJ183" s="420"/>
      <c r="AK183" s="419"/>
      <c r="AL183" s="419"/>
      <c r="AM183" s="420"/>
      <c r="AN183" s="420"/>
      <c r="AO183" s="420"/>
      <c r="AP183" s="420"/>
      <c r="AQ183" s="420"/>
      <c r="AR183" s="420"/>
      <c r="AS183" s="420"/>
      <c r="AT183" s="420"/>
      <c r="AU183" s="420"/>
      <c r="AV183" s="420"/>
      <c r="AW183" s="420"/>
      <c r="AX183" s="420"/>
      <c r="AY183" s="420"/>
      <c r="AZ183" s="420"/>
      <c r="BA183" s="420"/>
      <c r="BB183" s="420"/>
      <c r="BC183" s="420"/>
      <c r="BD183" s="420"/>
      <c r="BE183" s="420"/>
      <c r="BF183" s="420"/>
      <c r="BG183" s="420"/>
      <c r="BH183" s="420"/>
      <c r="BI183" s="420"/>
      <c r="BJ183" s="420"/>
      <c r="BK183" s="420"/>
      <c r="BL183" s="420"/>
      <c r="BM183" s="420"/>
      <c r="BN183" s="420"/>
      <c r="BO183" s="420"/>
      <c r="BP183" s="420"/>
      <c r="BQ183" s="420"/>
      <c r="BR183" s="423"/>
      <c r="BS183" s="423"/>
      <c r="BT183" s="423"/>
      <c r="BU183" s="423"/>
      <c r="BV183" s="423"/>
      <c r="BW183" s="423"/>
      <c r="BX183" s="423"/>
      <c r="BY183" s="423"/>
      <c r="BZ183" s="423"/>
      <c r="CA183" s="423"/>
      <c r="CB183" s="423"/>
      <c r="CC183" s="423"/>
      <c r="CD183" s="423"/>
      <c r="CE183" s="423"/>
      <c r="CF183" s="420"/>
      <c r="CG183" s="420"/>
      <c r="CH183" s="420"/>
      <c r="CI183" s="420"/>
      <c r="CJ183" s="423"/>
      <c r="CK183" s="423"/>
      <c r="CL183" s="423"/>
      <c r="CM183" s="423"/>
      <c r="CN183" s="423"/>
      <c r="CO183" s="423"/>
      <c r="CP183" s="423"/>
      <c r="CQ183" s="423"/>
      <c r="CR183" s="423"/>
      <c r="CS183" s="423"/>
      <c r="CT183" s="423"/>
      <c r="CU183" s="423"/>
      <c r="CV183" s="423"/>
      <c r="CW183" s="423"/>
      <c r="CX183" s="423"/>
      <c r="CY183" s="423"/>
      <c r="CZ183" s="423"/>
      <c r="DA183" s="423"/>
      <c r="DB183" s="423"/>
      <c r="DC183" s="423"/>
      <c r="DD183" s="420"/>
      <c r="DE183" s="420"/>
    </row>
    <row r="184" spans="1:109" s="158" customFormat="1" ht="18.75" customHeight="1">
      <c r="A184" s="156"/>
      <c r="B184" s="156"/>
      <c r="C184" s="247"/>
      <c r="D184" s="261"/>
      <c r="E184" s="261"/>
      <c r="F184" s="261"/>
      <c r="G184" s="261"/>
      <c r="H184" s="261"/>
      <c r="I184" s="261"/>
      <c r="J184" s="262"/>
      <c r="K184" s="262"/>
      <c r="L184" s="262"/>
      <c r="M184" s="262"/>
      <c r="N184" s="263"/>
      <c r="O184" s="263"/>
      <c r="P184" s="263"/>
      <c r="Q184" s="156"/>
      <c r="R184" s="156"/>
      <c r="S184" s="156"/>
      <c r="T184" s="156"/>
      <c r="U184" s="156"/>
      <c r="V184" s="156"/>
      <c r="W184" s="156"/>
      <c r="X184" s="156"/>
      <c r="Y184" s="156"/>
      <c r="Z184" s="156"/>
      <c r="AA184" s="156"/>
      <c r="AB184" s="156"/>
      <c r="AC184" s="156"/>
      <c r="AD184" s="156"/>
      <c r="AE184" s="156"/>
      <c r="AF184" s="156"/>
      <c r="AG184" s="261"/>
      <c r="AH184" s="420"/>
      <c r="AI184" s="420"/>
      <c r="AJ184" s="420"/>
      <c r="AK184" s="419"/>
      <c r="AL184" s="419"/>
      <c r="AM184" s="420"/>
      <c r="AN184" s="420"/>
      <c r="AO184" s="420"/>
      <c r="AP184" s="420"/>
      <c r="AQ184" s="420"/>
      <c r="AR184" s="420"/>
      <c r="AS184" s="420"/>
      <c r="AT184" s="420"/>
      <c r="AU184" s="420"/>
      <c r="AV184" s="420"/>
      <c r="AW184" s="420"/>
      <c r="AX184" s="420"/>
      <c r="AY184" s="420"/>
      <c r="AZ184" s="420"/>
      <c r="BA184" s="420"/>
      <c r="BB184" s="420"/>
      <c r="BC184" s="420"/>
      <c r="BD184" s="420"/>
      <c r="BE184" s="420"/>
      <c r="BF184" s="420"/>
      <c r="BG184" s="420"/>
      <c r="BH184" s="420"/>
      <c r="BI184" s="420"/>
      <c r="BJ184" s="420"/>
      <c r="BK184" s="420"/>
      <c r="BL184" s="420"/>
      <c r="BM184" s="420"/>
      <c r="BN184" s="420"/>
      <c r="BO184" s="420"/>
      <c r="BP184" s="420"/>
      <c r="BQ184" s="420"/>
      <c r="BR184" s="423"/>
      <c r="BS184" s="423"/>
      <c r="BT184" s="423"/>
      <c r="BU184" s="423"/>
      <c r="BV184" s="423"/>
      <c r="BW184" s="423"/>
      <c r="BX184" s="423"/>
      <c r="BY184" s="423"/>
      <c r="BZ184" s="423"/>
      <c r="CA184" s="423"/>
      <c r="CB184" s="423"/>
      <c r="CC184" s="423"/>
      <c r="CD184" s="423"/>
      <c r="CE184" s="423"/>
      <c r="CF184" s="420"/>
      <c r="CG184" s="420"/>
      <c r="CH184" s="420"/>
      <c r="CI184" s="420"/>
      <c r="CJ184" s="423"/>
      <c r="CK184" s="423"/>
      <c r="CL184" s="423"/>
      <c r="CM184" s="423"/>
      <c r="CN184" s="423"/>
      <c r="CO184" s="423"/>
      <c r="CP184" s="423"/>
      <c r="CQ184" s="423"/>
      <c r="CR184" s="423"/>
      <c r="CS184" s="423"/>
      <c r="CT184" s="423"/>
      <c r="CU184" s="423"/>
      <c r="CV184" s="423"/>
      <c r="CW184" s="423"/>
      <c r="CX184" s="423"/>
      <c r="CY184" s="423"/>
      <c r="CZ184" s="423"/>
      <c r="DA184" s="423"/>
      <c r="DB184" s="423"/>
      <c r="DC184" s="423"/>
      <c r="DD184" s="420"/>
      <c r="DE184" s="420"/>
    </row>
    <row r="185" spans="1:109" ht="18.75" customHeight="1">
      <c r="A185" s="156"/>
      <c r="B185" s="156"/>
      <c r="C185" s="247"/>
      <c r="D185" s="574" t="s">
        <v>609</v>
      </c>
      <c r="E185" s="574"/>
      <c r="F185" s="574"/>
      <c r="G185" s="574"/>
      <c r="H185" s="574"/>
      <c r="I185" s="574"/>
      <c r="J185" s="574"/>
      <c r="K185" s="574"/>
      <c r="L185" s="574"/>
      <c r="M185" s="574"/>
      <c r="N185" s="574"/>
      <c r="O185" s="574"/>
      <c r="P185" s="574"/>
      <c r="Q185" s="574"/>
      <c r="R185" s="574"/>
      <c r="S185" s="574"/>
      <c r="T185" s="574"/>
      <c r="U185" s="574"/>
      <c r="V185" s="258"/>
      <c r="W185" s="258"/>
      <c r="X185" s="258"/>
      <c r="Y185" s="258"/>
      <c r="Z185" s="258"/>
      <c r="AA185" s="256"/>
      <c r="AB185" s="256"/>
      <c r="AC185" s="259"/>
      <c r="AD185" s="259"/>
      <c r="AE185" s="259"/>
      <c r="AF185" s="259"/>
      <c r="AG185" s="158"/>
    </row>
    <row r="186" spans="1:109" ht="18.75" customHeight="1">
      <c r="A186" s="156"/>
      <c r="B186" s="156"/>
      <c r="C186" s="247"/>
      <c r="D186" s="634" t="s">
        <v>196</v>
      </c>
      <c r="E186" s="635"/>
      <c r="F186" s="635"/>
      <c r="G186" s="635"/>
      <c r="H186" s="635"/>
      <c r="I186" s="635"/>
      <c r="J186" s="635"/>
      <c r="K186" s="635"/>
      <c r="L186" s="636" t="s">
        <v>206</v>
      </c>
      <c r="M186" s="636"/>
      <c r="N186" s="636" t="s">
        <v>327</v>
      </c>
      <c r="O186" s="636"/>
      <c r="P186" s="636"/>
      <c r="Q186" s="636"/>
      <c r="R186" s="636" t="s">
        <v>610</v>
      </c>
      <c r="S186" s="636"/>
      <c r="T186" s="636"/>
      <c r="U186" s="636"/>
      <c r="V186" s="637" t="s">
        <v>611</v>
      </c>
      <c r="W186" s="637"/>
      <c r="X186" s="637"/>
      <c r="Y186" s="637"/>
      <c r="Z186" s="637"/>
      <c r="AA186" s="637"/>
      <c r="AB186" s="637"/>
      <c r="AC186" s="638"/>
      <c r="AD186" s="259"/>
      <c r="AE186" s="259"/>
      <c r="AF186" s="259"/>
      <c r="AG186" s="158"/>
    </row>
    <row r="187" spans="1:109" ht="18.75" customHeight="1" thickBot="1">
      <c r="A187" s="156"/>
      <c r="B187" s="156"/>
      <c r="C187" s="247"/>
      <c r="D187" s="554"/>
      <c r="E187" s="555"/>
      <c r="F187" s="555"/>
      <c r="G187" s="555"/>
      <c r="H187" s="555"/>
      <c r="I187" s="555"/>
      <c r="J187" s="555"/>
      <c r="K187" s="555"/>
      <c r="L187" s="727"/>
      <c r="M187" s="727"/>
      <c r="N187" s="729"/>
      <c r="O187" s="730"/>
      <c r="P187" s="730"/>
      <c r="Q187" s="730"/>
      <c r="R187" s="731"/>
      <c r="S187" s="732"/>
      <c r="T187" s="732"/>
      <c r="U187" s="265" t="s">
        <v>198</v>
      </c>
      <c r="V187" s="730"/>
      <c r="W187" s="730"/>
      <c r="X187" s="730"/>
      <c r="Y187" s="730"/>
      <c r="Z187" s="730"/>
      <c r="AA187" s="730"/>
      <c r="AB187" s="733"/>
      <c r="AC187" s="266" t="s">
        <v>171</v>
      </c>
      <c r="AD187" s="259"/>
      <c r="AE187" s="259"/>
      <c r="AF187" s="259"/>
      <c r="AG187" s="158"/>
    </row>
    <row r="188" spans="1:109" ht="18.75" customHeight="1" thickBot="1">
      <c r="A188" s="156"/>
      <c r="B188" s="156"/>
      <c r="C188" s="247"/>
      <c r="D188" s="554"/>
      <c r="E188" s="555"/>
      <c r="F188" s="555"/>
      <c r="G188" s="555"/>
      <c r="H188" s="555"/>
      <c r="I188" s="555"/>
      <c r="J188" s="555"/>
      <c r="K188" s="555"/>
      <c r="L188" s="727"/>
      <c r="M188" s="728"/>
      <c r="N188" s="734" t="s">
        <v>329</v>
      </c>
      <c r="O188" s="735"/>
      <c r="P188" s="735"/>
      <c r="Q188" s="735"/>
      <c r="R188" s="736"/>
      <c r="S188" s="736"/>
      <c r="T188" s="736"/>
      <c r="U188" s="736"/>
      <c r="V188" s="736"/>
      <c r="W188" s="736"/>
      <c r="X188" s="736"/>
      <c r="Y188" s="736"/>
      <c r="Z188" s="736"/>
      <c r="AA188" s="736"/>
      <c r="AB188" s="736"/>
      <c r="AC188" s="737"/>
      <c r="AD188" s="259"/>
      <c r="AE188" s="259"/>
      <c r="AF188" s="259"/>
      <c r="AG188" s="158"/>
    </row>
    <row r="189" spans="1:109" ht="18.75" customHeight="1" thickBot="1">
      <c r="A189" s="156"/>
      <c r="B189" s="156"/>
      <c r="C189" s="247"/>
      <c r="D189" s="554"/>
      <c r="E189" s="555"/>
      <c r="F189" s="555"/>
      <c r="G189" s="555"/>
      <c r="H189" s="555"/>
      <c r="I189" s="555"/>
      <c r="J189" s="555"/>
      <c r="K189" s="555"/>
      <c r="L189" s="727"/>
      <c r="M189" s="727"/>
      <c r="N189" s="740"/>
      <c r="O189" s="740"/>
      <c r="P189" s="740"/>
      <c r="Q189" s="740"/>
      <c r="R189" s="741"/>
      <c r="S189" s="742"/>
      <c r="T189" s="742"/>
      <c r="U189" s="267" t="s">
        <v>198</v>
      </c>
      <c r="V189" s="740"/>
      <c r="W189" s="740"/>
      <c r="X189" s="740"/>
      <c r="Y189" s="740"/>
      <c r="Z189" s="740"/>
      <c r="AA189" s="740"/>
      <c r="AB189" s="743"/>
      <c r="AC189" s="268" t="s">
        <v>171</v>
      </c>
      <c r="AD189" s="259"/>
      <c r="AE189" s="259"/>
      <c r="AF189" s="259"/>
      <c r="AG189" s="158"/>
    </row>
    <row r="190" spans="1:109" ht="18.75" customHeight="1" thickBot="1">
      <c r="A190" s="156"/>
      <c r="B190" s="156"/>
      <c r="C190" s="247"/>
      <c r="D190" s="556"/>
      <c r="E190" s="557"/>
      <c r="F190" s="557"/>
      <c r="G190" s="557"/>
      <c r="H190" s="557"/>
      <c r="I190" s="557"/>
      <c r="J190" s="557"/>
      <c r="K190" s="557"/>
      <c r="L190" s="738"/>
      <c r="M190" s="739"/>
      <c r="N190" s="734" t="s">
        <v>329</v>
      </c>
      <c r="O190" s="735"/>
      <c r="P190" s="735"/>
      <c r="Q190" s="735"/>
      <c r="R190" s="736"/>
      <c r="S190" s="736"/>
      <c r="T190" s="736"/>
      <c r="U190" s="736"/>
      <c r="V190" s="736"/>
      <c r="W190" s="736"/>
      <c r="X190" s="736"/>
      <c r="Y190" s="736"/>
      <c r="Z190" s="736"/>
      <c r="AA190" s="736"/>
      <c r="AB190" s="736"/>
      <c r="AC190" s="737"/>
      <c r="AD190" s="259"/>
      <c r="AE190" s="259"/>
      <c r="AF190" s="259"/>
      <c r="AG190" s="158"/>
    </row>
    <row r="191" spans="1:109" ht="18.75" customHeight="1">
      <c r="A191" s="156"/>
      <c r="B191" s="156"/>
      <c r="C191" s="247"/>
      <c r="D191" s="255"/>
      <c r="E191" s="255"/>
      <c r="F191" s="255"/>
      <c r="G191" s="255"/>
      <c r="H191" s="255"/>
      <c r="I191" s="255"/>
      <c r="J191" s="257"/>
      <c r="K191" s="257"/>
      <c r="L191" s="257"/>
      <c r="M191" s="257"/>
      <c r="N191" s="257"/>
      <c r="O191" s="257"/>
      <c r="P191" s="257"/>
      <c r="Q191" s="260"/>
      <c r="R191" s="744" t="s">
        <v>612</v>
      </c>
      <c r="S191" s="745"/>
      <c r="T191" s="745"/>
      <c r="U191" s="745"/>
      <c r="V191" s="748">
        <f>V187+V189</f>
        <v>0</v>
      </c>
      <c r="W191" s="748"/>
      <c r="X191" s="748"/>
      <c r="Y191" s="748"/>
      <c r="Z191" s="748"/>
      <c r="AA191" s="748"/>
      <c r="AB191" s="748"/>
      <c r="AC191" s="749"/>
      <c r="AD191" s="259"/>
      <c r="AE191" s="259"/>
      <c r="AF191" s="259"/>
      <c r="AG191" s="158"/>
    </row>
    <row r="192" spans="1:109" ht="18.75" customHeight="1">
      <c r="A192" s="156"/>
      <c r="B192" s="156"/>
      <c r="C192" s="247"/>
      <c r="D192" s="255"/>
      <c r="E192" s="255"/>
      <c r="F192" s="255"/>
      <c r="G192" s="255"/>
      <c r="H192" s="255"/>
      <c r="I192" s="255"/>
      <c r="J192" s="257"/>
      <c r="K192" s="257"/>
      <c r="L192" s="257"/>
      <c r="M192" s="257"/>
      <c r="N192" s="257"/>
      <c r="O192" s="257"/>
      <c r="P192" s="257"/>
      <c r="Q192" s="260"/>
      <c r="R192" s="746"/>
      <c r="S192" s="747"/>
      <c r="T192" s="747"/>
      <c r="U192" s="747"/>
      <c r="V192" s="750"/>
      <c r="W192" s="750"/>
      <c r="X192" s="750"/>
      <c r="Y192" s="750"/>
      <c r="Z192" s="750"/>
      <c r="AA192" s="750"/>
      <c r="AB192" s="750"/>
      <c r="AC192" s="751"/>
      <c r="AD192" s="259"/>
      <c r="AE192" s="259"/>
      <c r="AF192" s="259"/>
      <c r="AG192" s="158"/>
    </row>
    <row r="193" spans="1:109" ht="18.75" customHeight="1">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258"/>
      <c r="X193" s="258"/>
      <c r="Y193" s="258"/>
      <c r="Z193" s="258"/>
      <c r="AA193" s="256"/>
      <c r="AB193" s="256"/>
      <c r="AC193" s="259"/>
      <c r="AD193" s="259"/>
      <c r="AE193" s="259"/>
      <c r="AF193" s="259"/>
      <c r="AG193" s="158"/>
    </row>
    <row r="194" spans="1:109" ht="18.75" customHeight="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258"/>
      <c r="X194" s="258"/>
      <c r="Y194" s="258"/>
      <c r="Z194" s="258"/>
      <c r="AA194" s="256"/>
      <c r="AB194" s="256"/>
      <c r="AC194" s="259"/>
      <c r="AD194" s="259"/>
      <c r="AE194" s="259"/>
      <c r="AF194" s="259"/>
      <c r="AG194" s="158"/>
    </row>
    <row r="195" spans="1:109" ht="18.75" customHeight="1">
      <c r="A195" s="156"/>
      <c r="B195" s="156"/>
      <c r="C195" s="706" t="s">
        <v>613</v>
      </c>
      <c r="D195" s="706"/>
      <c r="E195" s="706"/>
      <c r="F195" s="706"/>
      <c r="G195" s="706"/>
      <c r="H195" s="706"/>
      <c r="I195" s="706"/>
      <c r="J195" s="706"/>
      <c r="K195" s="706"/>
      <c r="L195" s="706"/>
      <c r="M195" s="706"/>
      <c r="N195" s="706"/>
      <c r="O195" s="706"/>
      <c r="P195" s="706"/>
      <c r="Q195" s="706"/>
      <c r="R195" s="706"/>
      <c r="S195" s="706"/>
      <c r="T195" s="706"/>
      <c r="U195" s="706"/>
      <c r="V195" s="706"/>
      <c r="W195" s="258"/>
      <c r="X195" s="258"/>
      <c r="Y195" s="258"/>
      <c r="Z195" s="258"/>
      <c r="AA195" s="256"/>
      <c r="AB195" s="256"/>
      <c r="AC195" s="259"/>
      <c r="AD195" s="259"/>
      <c r="AE195" s="259"/>
      <c r="AF195" s="259"/>
      <c r="AG195" s="158"/>
    </row>
    <row r="196" spans="1:109" ht="18.75" customHeight="1">
      <c r="A196" s="156"/>
      <c r="B196" s="156"/>
      <c r="C196" s="706"/>
      <c r="D196" s="706"/>
      <c r="E196" s="706"/>
      <c r="F196" s="706"/>
      <c r="G196" s="706"/>
      <c r="H196" s="706"/>
      <c r="I196" s="706"/>
      <c r="J196" s="706"/>
      <c r="K196" s="706"/>
      <c r="L196" s="706"/>
      <c r="M196" s="706"/>
      <c r="N196" s="706"/>
      <c r="O196" s="706"/>
      <c r="P196" s="706"/>
      <c r="Q196" s="706"/>
      <c r="R196" s="706"/>
      <c r="S196" s="706"/>
      <c r="T196" s="706"/>
      <c r="U196" s="706"/>
      <c r="V196" s="706"/>
      <c r="W196" s="258"/>
      <c r="X196" s="258"/>
      <c r="Y196" s="258"/>
      <c r="Z196" s="258"/>
      <c r="AA196" s="256"/>
      <c r="AB196" s="256"/>
      <c r="AC196" s="259"/>
      <c r="AD196" s="259"/>
      <c r="AE196" s="259"/>
      <c r="AF196" s="259"/>
      <c r="AG196" s="158"/>
    </row>
    <row r="197" spans="1:109" ht="18.75" customHeight="1">
      <c r="A197" s="156"/>
      <c r="B197" s="156"/>
      <c r="C197" s="247"/>
      <c r="D197" s="709" t="s">
        <v>614</v>
      </c>
      <c r="E197" s="709"/>
      <c r="F197" s="709"/>
      <c r="G197" s="709"/>
      <c r="H197" s="709"/>
      <c r="I197" s="709"/>
      <c r="J197" s="709"/>
      <c r="K197" s="709"/>
      <c r="L197" s="709"/>
      <c r="M197" s="709"/>
      <c r="N197" s="269"/>
      <c r="O197" s="269"/>
      <c r="P197" s="269"/>
      <c r="Q197" s="269"/>
      <c r="R197" s="269"/>
      <c r="S197" s="258"/>
      <c r="T197" s="258"/>
      <c r="U197" s="258"/>
      <c r="V197" s="258"/>
      <c r="W197" s="258"/>
      <c r="X197" s="258"/>
      <c r="Y197" s="258"/>
      <c r="Z197" s="258"/>
      <c r="AA197" s="256"/>
      <c r="AB197" s="256"/>
      <c r="AC197" s="259"/>
      <c r="AD197" s="259"/>
      <c r="AE197" s="259"/>
      <c r="AF197" s="259"/>
      <c r="AG197" s="158"/>
    </row>
    <row r="198" spans="1:109" ht="18.75" customHeight="1">
      <c r="A198" s="156"/>
      <c r="B198" s="156"/>
      <c r="C198" s="247"/>
      <c r="D198" s="255" t="s">
        <v>629</v>
      </c>
      <c r="E198" s="726"/>
      <c r="F198" s="726"/>
      <c r="G198" s="726"/>
      <c r="H198" s="726"/>
      <c r="I198" s="726"/>
      <c r="J198" s="726"/>
      <c r="K198" s="726"/>
      <c r="L198" s="726"/>
      <c r="M198" s="726"/>
      <c r="N198" s="726"/>
      <c r="O198" s="726"/>
      <c r="P198" s="726"/>
      <c r="Q198" s="726"/>
      <c r="R198" s="258" t="s">
        <v>663</v>
      </c>
      <c r="S198" s="258"/>
      <c r="T198" s="258"/>
      <c r="U198" s="258"/>
      <c r="V198" s="258"/>
      <c r="W198" s="258"/>
      <c r="X198" s="258"/>
      <c r="Y198" s="258"/>
      <c r="Z198" s="258"/>
      <c r="AA198" s="256"/>
      <c r="AB198" s="256"/>
      <c r="AC198" s="259"/>
      <c r="AD198" s="259"/>
      <c r="AE198" s="259"/>
      <c r="AF198" s="259"/>
      <c r="AG198" s="158"/>
    </row>
    <row r="199" spans="1:109" ht="18.75" customHeight="1">
      <c r="A199" s="156"/>
      <c r="B199" s="156"/>
      <c r="C199" s="247"/>
      <c r="D199" s="709" t="s">
        <v>615</v>
      </c>
      <c r="E199" s="709"/>
      <c r="F199" s="709"/>
      <c r="G199" s="709"/>
      <c r="H199" s="709"/>
      <c r="I199" s="709"/>
      <c r="J199" s="709"/>
      <c r="K199" s="709"/>
      <c r="L199" s="709"/>
      <c r="M199" s="709"/>
      <c r="N199" s="257"/>
      <c r="O199" s="257"/>
      <c r="P199" s="257"/>
      <c r="Q199" s="260"/>
      <c r="R199" s="258"/>
      <c r="S199" s="258"/>
      <c r="T199" s="258"/>
      <c r="U199" s="258"/>
      <c r="V199" s="258"/>
      <c r="W199" s="258"/>
      <c r="X199" s="258"/>
      <c r="Y199" s="258"/>
      <c r="Z199" s="258"/>
      <c r="AA199" s="256"/>
      <c r="AB199" s="256"/>
      <c r="AC199" s="259"/>
      <c r="AD199" s="259"/>
      <c r="AE199" s="259"/>
      <c r="AF199" s="259"/>
      <c r="AG199" s="158"/>
      <c r="AH199" s="419"/>
      <c r="AI199" s="419"/>
      <c r="AJ199" s="419"/>
    </row>
    <row r="200" spans="1:109" ht="18.75" customHeight="1">
      <c r="A200" s="156"/>
      <c r="B200" s="156"/>
      <c r="C200" s="247"/>
      <c r="D200" s="255" t="s">
        <v>629</v>
      </c>
      <c r="E200" s="726"/>
      <c r="F200" s="726"/>
      <c r="G200" s="726"/>
      <c r="H200" s="726"/>
      <c r="I200" s="726"/>
      <c r="J200" s="726"/>
      <c r="K200" s="726"/>
      <c r="L200" s="726"/>
      <c r="M200" s="726"/>
      <c r="N200" s="726"/>
      <c r="O200" s="726"/>
      <c r="P200" s="726"/>
      <c r="Q200" s="726"/>
      <c r="R200" s="258" t="s">
        <v>174</v>
      </c>
      <c r="S200" s="258"/>
      <c r="T200" s="258"/>
      <c r="U200" s="258"/>
      <c r="V200" s="258"/>
      <c r="W200" s="258"/>
      <c r="X200" s="258"/>
      <c r="Y200" s="258"/>
      <c r="Z200" s="258"/>
      <c r="AA200" s="256"/>
      <c r="AB200" s="256"/>
      <c r="AC200" s="259"/>
      <c r="AD200" s="259"/>
      <c r="AE200" s="259"/>
      <c r="AF200" s="259"/>
      <c r="AG200" s="158"/>
      <c r="AH200" s="419"/>
      <c r="AI200" s="419"/>
      <c r="AJ200" s="419"/>
    </row>
    <row r="201" spans="1:109" ht="18.75" customHeight="1">
      <c r="A201" s="156"/>
      <c r="B201" s="156"/>
      <c r="C201" s="247"/>
      <c r="D201" s="715"/>
      <c r="E201" s="715"/>
      <c r="F201" s="715"/>
      <c r="G201" s="715"/>
      <c r="H201" s="715"/>
      <c r="I201" s="715"/>
      <c r="J201" s="715"/>
      <c r="K201" s="715"/>
      <c r="L201" s="715"/>
      <c r="M201" s="715"/>
      <c r="N201" s="715"/>
      <c r="O201" s="715"/>
      <c r="P201" s="715"/>
      <c r="Q201" s="715"/>
      <c r="R201" s="715"/>
      <c r="S201" s="258"/>
      <c r="T201" s="258"/>
      <c r="U201" s="258"/>
      <c r="V201" s="258"/>
      <c r="W201" s="258"/>
      <c r="X201" s="258"/>
      <c r="Y201" s="258"/>
      <c r="Z201" s="258"/>
      <c r="AA201" s="256"/>
      <c r="AB201" s="256"/>
      <c r="AC201" s="259"/>
      <c r="AD201" s="259"/>
      <c r="AE201" s="259"/>
      <c r="AF201" s="259"/>
      <c r="AG201" s="158"/>
      <c r="AH201" s="419"/>
      <c r="AI201" s="419"/>
      <c r="AJ201" s="419"/>
    </row>
    <row r="202" spans="1:109" ht="18.75" customHeight="1">
      <c r="A202" s="156"/>
      <c r="B202" s="156"/>
      <c r="C202" s="247"/>
      <c r="D202" s="634" t="s">
        <v>546</v>
      </c>
      <c r="E202" s="635"/>
      <c r="F202" s="635"/>
      <c r="G202" s="635"/>
      <c r="H202" s="635"/>
      <c r="I202" s="635"/>
      <c r="J202" s="635"/>
      <c r="K202" s="635"/>
      <c r="L202" s="636" t="s">
        <v>547</v>
      </c>
      <c r="M202" s="636"/>
      <c r="N202" s="636"/>
      <c r="O202" s="636"/>
      <c r="P202" s="636"/>
      <c r="Q202" s="636"/>
      <c r="R202" s="725"/>
      <c r="S202" s="258"/>
      <c r="T202" s="258"/>
      <c r="U202" s="258"/>
      <c r="V202" s="258"/>
      <c r="W202" s="258"/>
      <c r="X202" s="258"/>
      <c r="Y202" s="258"/>
      <c r="Z202" s="258"/>
      <c r="AA202" s="256"/>
      <c r="AB202" s="256"/>
      <c r="AC202" s="259"/>
      <c r="AD202" s="259"/>
      <c r="AE202" s="259"/>
      <c r="AF202" s="259"/>
      <c r="AG202" s="158"/>
      <c r="AH202" s="419"/>
      <c r="AI202" s="419"/>
      <c r="AJ202" s="419"/>
    </row>
    <row r="203" spans="1:109" ht="18.75" customHeight="1">
      <c r="A203" s="156"/>
      <c r="B203" s="156"/>
      <c r="C203" s="247"/>
      <c r="D203" s="687" t="s">
        <v>482</v>
      </c>
      <c r="E203" s="577" t="s">
        <v>616</v>
      </c>
      <c r="F203" s="724" t="s">
        <v>825</v>
      </c>
      <c r="G203" s="724"/>
      <c r="H203" s="724"/>
      <c r="I203" s="724"/>
      <c r="J203" s="724"/>
      <c r="K203" s="724"/>
      <c r="L203" s="575"/>
      <c r="M203" s="575"/>
      <c r="N203" s="575"/>
      <c r="O203" s="575"/>
      <c r="P203" s="575"/>
      <c r="Q203" s="575"/>
      <c r="R203" s="576"/>
      <c r="S203" s="258"/>
      <c r="T203" s="258"/>
      <c r="U203" s="258"/>
      <c r="V203" s="258"/>
      <c r="W203" s="258"/>
      <c r="X203" s="258"/>
      <c r="Y203" s="258"/>
      <c r="Z203" s="258"/>
      <c r="AA203" s="256"/>
      <c r="AB203" s="256"/>
      <c r="AC203" s="259"/>
      <c r="AD203" s="259"/>
      <c r="AE203" s="259"/>
      <c r="AF203" s="259"/>
      <c r="AG203" s="158"/>
      <c r="AH203" s="419"/>
      <c r="AI203" s="419"/>
      <c r="AJ203" s="419"/>
    </row>
    <row r="204" spans="1:109" ht="18.75" customHeight="1">
      <c r="A204" s="156"/>
      <c r="B204" s="156"/>
      <c r="C204" s="247"/>
      <c r="D204" s="687"/>
      <c r="E204" s="577"/>
      <c r="F204" s="724"/>
      <c r="G204" s="724"/>
      <c r="H204" s="724"/>
      <c r="I204" s="724"/>
      <c r="J204" s="724"/>
      <c r="K204" s="724"/>
      <c r="L204" s="575"/>
      <c r="M204" s="575"/>
      <c r="N204" s="575"/>
      <c r="O204" s="575"/>
      <c r="P204" s="575"/>
      <c r="Q204" s="575"/>
      <c r="R204" s="576"/>
      <c r="S204" s="258"/>
      <c r="T204" s="258"/>
      <c r="U204" s="258"/>
      <c r="V204" s="258"/>
      <c r="W204" s="258"/>
      <c r="X204" s="258"/>
      <c r="Y204" s="258"/>
      <c r="Z204" s="258"/>
      <c r="AA204" s="256"/>
      <c r="AB204" s="256"/>
      <c r="AC204" s="259"/>
      <c r="AD204" s="259"/>
      <c r="AE204" s="259"/>
      <c r="AF204" s="259"/>
      <c r="AG204" s="158"/>
      <c r="AH204" s="419"/>
      <c r="AI204" s="419"/>
      <c r="AJ204" s="419"/>
    </row>
    <row r="205" spans="1:109" ht="18.75" customHeight="1">
      <c r="A205" s="156"/>
      <c r="B205" s="156"/>
      <c r="C205" s="247"/>
      <c r="D205" s="687"/>
      <c r="E205" s="577" t="s">
        <v>664</v>
      </c>
      <c r="F205" s="688" t="s">
        <v>617</v>
      </c>
      <c r="G205" s="688"/>
      <c r="H205" s="688"/>
      <c r="I205" s="688"/>
      <c r="J205" s="688"/>
      <c r="K205" s="688"/>
      <c r="L205" s="575"/>
      <c r="M205" s="575"/>
      <c r="N205" s="575"/>
      <c r="O205" s="575"/>
      <c r="P205" s="575"/>
      <c r="Q205" s="575"/>
      <c r="R205" s="576"/>
      <c r="S205" s="258"/>
      <c r="T205" s="258"/>
      <c r="U205" s="258"/>
      <c r="V205" s="258"/>
      <c r="W205" s="258"/>
      <c r="X205" s="258"/>
      <c r="Y205" s="258"/>
      <c r="Z205" s="258"/>
      <c r="AA205" s="256"/>
      <c r="AB205" s="256"/>
      <c r="AC205" s="259"/>
      <c r="AD205" s="259"/>
      <c r="AE205" s="259"/>
      <c r="AF205" s="259"/>
      <c r="AG205" s="158"/>
      <c r="AH205" s="419"/>
      <c r="AI205" s="419"/>
      <c r="AJ205" s="419"/>
    </row>
    <row r="206" spans="1:109" s="205" customFormat="1" ht="18.75" customHeight="1">
      <c r="A206" s="156"/>
      <c r="B206" s="156"/>
      <c r="C206" s="247"/>
      <c r="D206" s="687"/>
      <c r="E206" s="577"/>
      <c r="F206" s="688"/>
      <c r="G206" s="688"/>
      <c r="H206" s="688"/>
      <c r="I206" s="688"/>
      <c r="J206" s="688"/>
      <c r="K206" s="688"/>
      <c r="L206" s="575"/>
      <c r="M206" s="575"/>
      <c r="N206" s="575"/>
      <c r="O206" s="575"/>
      <c r="P206" s="575"/>
      <c r="Q206" s="575"/>
      <c r="R206" s="576"/>
      <c r="S206" s="258"/>
      <c r="T206" s="258"/>
      <c r="U206" s="258"/>
      <c r="V206" s="258"/>
      <c r="W206" s="258"/>
      <c r="X206" s="258"/>
      <c r="Y206" s="258"/>
      <c r="Z206" s="258"/>
      <c r="AA206" s="256"/>
      <c r="AB206" s="256"/>
      <c r="AC206" s="259"/>
      <c r="AD206" s="259"/>
      <c r="AE206" s="259"/>
      <c r="AF206" s="259"/>
      <c r="AG206" s="158"/>
      <c r="AH206" s="419"/>
      <c r="AI206" s="419"/>
      <c r="AJ206" s="419"/>
      <c r="AK206" s="419"/>
      <c r="AL206" s="419"/>
      <c r="AM206" s="419"/>
      <c r="AN206" s="419"/>
      <c r="AO206" s="419"/>
      <c r="AP206" s="419"/>
      <c r="AQ206" s="419"/>
      <c r="AR206" s="419"/>
      <c r="AS206" s="419"/>
      <c r="AT206" s="419"/>
      <c r="AU206" s="419"/>
      <c r="AV206" s="419"/>
      <c r="AW206" s="419"/>
      <c r="AX206" s="419"/>
      <c r="AY206" s="419"/>
      <c r="AZ206" s="419"/>
      <c r="BA206" s="419"/>
      <c r="BB206" s="419"/>
      <c r="BC206" s="419"/>
      <c r="BD206" s="419"/>
      <c r="BE206" s="419"/>
      <c r="BF206" s="419"/>
      <c r="BG206" s="419"/>
      <c r="BH206" s="419"/>
      <c r="BI206" s="419"/>
      <c r="BJ206" s="419"/>
      <c r="BK206" s="419"/>
      <c r="BL206" s="419"/>
      <c r="BM206" s="419"/>
      <c r="BN206" s="419"/>
      <c r="BO206" s="419"/>
      <c r="BP206" s="419"/>
      <c r="BQ206" s="419"/>
      <c r="BR206" s="425"/>
      <c r="BS206" s="425"/>
      <c r="BT206" s="425"/>
      <c r="BU206" s="425"/>
      <c r="BV206" s="425"/>
      <c r="BW206" s="425"/>
      <c r="BX206" s="425"/>
      <c r="BY206" s="425"/>
      <c r="BZ206" s="425"/>
      <c r="CA206" s="425"/>
      <c r="CB206" s="425"/>
      <c r="CC206" s="425"/>
      <c r="CD206" s="425"/>
      <c r="CE206" s="425"/>
      <c r="CF206" s="419"/>
      <c r="CG206" s="419"/>
      <c r="CH206" s="419"/>
      <c r="CI206" s="419"/>
      <c r="CJ206" s="425"/>
      <c r="CK206" s="425"/>
      <c r="CL206" s="425"/>
      <c r="CM206" s="425"/>
      <c r="CN206" s="425"/>
      <c r="CO206" s="425"/>
      <c r="CP206" s="425"/>
      <c r="CQ206" s="425"/>
      <c r="CR206" s="425"/>
      <c r="CS206" s="425"/>
      <c r="CT206" s="425"/>
      <c r="CU206" s="425"/>
      <c r="CV206" s="425"/>
      <c r="CW206" s="425"/>
      <c r="CX206" s="425"/>
      <c r="CY206" s="425"/>
      <c r="CZ206" s="425"/>
      <c r="DA206" s="425"/>
      <c r="DB206" s="425"/>
      <c r="DC206" s="425"/>
      <c r="DD206" s="419"/>
      <c r="DE206" s="419"/>
    </row>
    <row r="207" spans="1:109" s="205" customFormat="1" ht="18.75" customHeight="1">
      <c r="A207" s="156"/>
      <c r="B207" s="156"/>
      <c r="C207" s="247"/>
      <c r="D207" s="687"/>
      <c r="E207" s="577" t="s">
        <v>618</v>
      </c>
      <c r="F207" s="689"/>
      <c r="G207" s="689"/>
      <c r="H207" s="689"/>
      <c r="I207" s="689"/>
      <c r="J207" s="689"/>
      <c r="K207" s="689"/>
      <c r="L207" s="575"/>
      <c r="M207" s="575"/>
      <c r="N207" s="575"/>
      <c r="O207" s="575"/>
      <c r="P207" s="575"/>
      <c r="Q207" s="575"/>
      <c r="R207" s="576"/>
      <c r="S207" s="258"/>
      <c r="T207" s="258"/>
      <c r="U207" s="258"/>
      <c r="V207" s="258"/>
      <c r="W207" s="258"/>
      <c r="X207" s="258"/>
      <c r="Y207" s="258"/>
      <c r="Z207" s="258"/>
      <c r="AA207" s="256"/>
      <c r="AB207" s="256"/>
      <c r="AC207" s="259"/>
      <c r="AD207" s="259"/>
      <c r="AE207" s="259"/>
      <c r="AF207" s="259"/>
      <c r="AG207" s="158"/>
      <c r="AH207" s="419"/>
      <c r="AI207" s="419"/>
      <c r="AJ207" s="419"/>
      <c r="AK207" s="419"/>
      <c r="AL207" s="419"/>
      <c r="AM207" s="419"/>
      <c r="AN207" s="419"/>
      <c r="AO207" s="419"/>
      <c r="AP207" s="419"/>
      <c r="AQ207" s="419"/>
      <c r="AR207" s="419"/>
      <c r="AS207" s="419"/>
      <c r="AT207" s="419"/>
      <c r="AU207" s="419"/>
      <c r="AV207" s="419"/>
      <c r="AW207" s="419"/>
      <c r="AX207" s="419"/>
      <c r="AY207" s="419"/>
      <c r="AZ207" s="419"/>
      <c r="BA207" s="419"/>
      <c r="BB207" s="419"/>
      <c r="BC207" s="419"/>
      <c r="BD207" s="419"/>
      <c r="BE207" s="419"/>
      <c r="BF207" s="419"/>
      <c r="BG207" s="419"/>
      <c r="BH207" s="419"/>
      <c r="BI207" s="419"/>
      <c r="BJ207" s="419"/>
      <c r="BK207" s="419"/>
      <c r="BL207" s="419"/>
      <c r="BM207" s="419"/>
      <c r="BN207" s="419"/>
      <c r="BO207" s="419"/>
      <c r="BP207" s="419"/>
      <c r="BQ207" s="419"/>
      <c r="BR207" s="425"/>
      <c r="BS207" s="425"/>
      <c r="BT207" s="425"/>
      <c r="BU207" s="425"/>
      <c r="BV207" s="425"/>
      <c r="BW207" s="425"/>
      <c r="BX207" s="425"/>
      <c r="BY207" s="425"/>
      <c r="BZ207" s="425"/>
      <c r="CA207" s="425"/>
      <c r="CB207" s="425"/>
      <c r="CC207" s="425"/>
      <c r="CD207" s="425"/>
      <c r="CE207" s="425"/>
      <c r="CF207" s="419"/>
      <c r="CG207" s="419"/>
      <c r="CH207" s="419"/>
      <c r="CI207" s="419"/>
      <c r="CJ207" s="425"/>
      <c r="CK207" s="425"/>
      <c r="CL207" s="425"/>
      <c r="CM207" s="425"/>
      <c r="CN207" s="425"/>
      <c r="CO207" s="425"/>
      <c r="CP207" s="425"/>
      <c r="CQ207" s="425"/>
      <c r="CR207" s="425"/>
      <c r="CS207" s="425"/>
      <c r="CT207" s="425"/>
      <c r="CU207" s="425"/>
      <c r="CV207" s="425"/>
      <c r="CW207" s="425"/>
      <c r="CX207" s="425"/>
      <c r="CY207" s="425"/>
      <c r="CZ207" s="425"/>
      <c r="DA207" s="425"/>
      <c r="DB207" s="425"/>
      <c r="DC207" s="425"/>
      <c r="DD207" s="419"/>
      <c r="DE207" s="419"/>
    </row>
    <row r="208" spans="1:109" s="205" customFormat="1" ht="18.75" customHeight="1">
      <c r="A208" s="156"/>
      <c r="B208" s="156"/>
      <c r="C208" s="247"/>
      <c r="D208" s="687"/>
      <c r="E208" s="577"/>
      <c r="F208" s="689"/>
      <c r="G208" s="689"/>
      <c r="H208" s="689"/>
      <c r="I208" s="689"/>
      <c r="J208" s="689"/>
      <c r="K208" s="689"/>
      <c r="L208" s="575"/>
      <c r="M208" s="575"/>
      <c r="N208" s="575"/>
      <c r="O208" s="575"/>
      <c r="P208" s="575"/>
      <c r="Q208" s="575"/>
      <c r="R208" s="576"/>
      <c r="S208" s="258"/>
      <c r="T208" s="258"/>
      <c r="U208" s="258"/>
      <c r="V208" s="258"/>
      <c r="W208" s="258"/>
      <c r="X208" s="258"/>
      <c r="Y208" s="258"/>
      <c r="Z208" s="258"/>
      <c r="AA208" s="256"/>
      <c r="AB208" s="256"/>
      <c r="AC208" s="259"/>
      <c r="AD208" s="259"/>
      <c r="AE208" s="259"/>
      <c r="AF208" s="259"/>
      <c r="AG208" s="158"/>
      <c r="AH208" s="419"/>
      <c r="AI208" s="419"/>
      <c r="AJ208" s="419"/>
      <c r="AK208" s="419"/>
      <c r="AL208" s="419"/>
      <c r="AM208" s="419"/>
      <c r="AN208" s="419"/>
      <c r="AO208" s="419"/>
      <c r="AP208" s="419"/>
      <c r="AQ208" s="419"/>
      <c r="AR208" s="419"/>
      <c r="AS208" s="419"/>
      <c r="AT208" s="419"/>
      <c r="AU208" s="419"/>
      <c r="AV208" s="419"/>
      <c r="AW208" s="419"/>
      <c r="AX208" s="419"/>
      <c r="AY208" s="419"/>
      <c r="AZ208" s="419"/>
      <c r="BA208" s="419"/>
      <c r="BB208" s="419"/>
      <c r="BC208" s="419"/>
      <c r="BD208" s="419"/>
      <c r="BE208" s="419"/>
      <c r="BF208" s="419"/>
      <c r="BG208" s="419"/>
      <c r="BH208" s="419"/>
      <c r="BI208" s="419"/>
      <c r="BJ208" s="419"/>
      <c r="BK208" s="419"/>
      <c r="BL208" s="419"/>
      <c r="BM208" s="419"/>
      <c r="BN208" s="419"/>
      <c r="BO208" s="419"/>
      <c r="BP208" s="419"/>
      <c r="BQ208" s="419"/>
      <c r="BR208" s="425"/>
      <c r="BS208" s="425"/>
      <c r="BT208" s="425"/>
      <c r="BU208" s="425"/>
      <c r="BV208" s="425"/>
      <c r="BW208" s="425"/>
      <c r="BX208" s="425"/>
      <c r="BY208" s="425"/>
      <c r="BZ208" s="425"/>
      <c r="CA208" s="425"/>
      <c r="CB208" s="425"/>
      <c r="CC208" s="425"/>
      <c r="CD208" s="425"/>
      <c r="CE208" s="425"/>
      <c r="CF208" s="419"/>
      <c r="CG208" s="419"/>
      <c r="CH208" s="419"/>
      <c r="CI208" s="419"/>
      <c r="CJ208" s="425"/>
      <c r="CK208" s="425"/>
      <c r="CL208" s="425"/>
      <c r="CM208" s="425"/>
      <c r="CN208" s="425"/>
      <c r="CO208" s="425"/>
      <c r="CP208" s="425"/>
      <c r="CQ208" s="425"/>
      <c r="CR208" s="425"/>
      <c r="CS208" s="425"/>
      <c r="CT208" s="425"/>
      <c r="CU208" s="425"/>
      <c r="CV208" s="425"/>
      <c r="CW208" s="425"/>
      <c r="CX208" s="425"/>
      <c r="CY208" s="425"/>
      <c r="CZ208" s="425"/>
      <c r="DA208" s="425"/>
      <c r="DB208" s="425"/>
      <c r="DC208" s="425"/>
      <c r="DD208" s="419"/>
      <c r="DE208" s="419"/>
    </row>
    <row r="209" spans="1:109" s="205" customFormat="1" ht="18.75" customHeight="1">
      <c r="A209" s="156"/>
      <c r="B209" s="156"/>
      <c r="C209" s="247"/>
      <c r="D209" s="687"/>
      <c r="E209" s="577" t="s">
        <v>665</v>
      </c>
      <c r="F209" s="689"/>
      <c r="G209" s="689"/>
      <c r="H209" s="689"/>
      <c r="I209" s="689"/>
      <c r="J209" s="689"/>
      <c r="K209" s="689"/>
      <c r="L209" s="575"/>
      <c r="M209" s="575"/>
      <c r="N209" s="575"/>
      <c r="O209" s="575"/>
      <c r="P209" s="575"/>
      <c r="Q209" s="575"/>
      <c r="R209" s="576"/>
      <c r="S209" s="258"/>
      <c r="T209" s="258"/>
      <c r="U209" s="258"/>
      <c r="V209" s="258"/>
      <c r="W209" s="258"/>
      <c r="X209" s="258"/>
      <c r="Y209" s="258"/>
      <c r="Z209" s="258"/>
      <c r="AA209" s="256"/>
      <c r="AB209" s="256"/>
      <c r="AC209" s="259"/>
      <c r="AD209" s="259"/>
      <c r="AE209" s="259"/>
      <c r="AF209" s="259"/>
      <c r="AG209" s="158"/>
      <c r="AH209" s="420"/>
      <c r="AI209" s="420"/>
      <c r="AJ209" s="420"/>
      <c r="AK209" s="419"/>
      <c r="AL209" s="419"/>
      <c r="AM209" s="419"/>
      <c r="AN209" s="419"/>
      <c r="AO209" s="419"/>
      <c r="AP209" s="419"/>
      <c r="AQ209" s="419"/>
      <c r="AR209" s="419"/>
      <c r="AS209" s="419"/>
      <c r="AT209" s="419"/>
      <c r="AU209" s="419"/>
      <c r="AV209" s="419"/>
      <c r="AW209" s="419"/>
      <c r="AX209" s="419"/>
      <c r="AY209" s="419"/>
      <c r="AZ209" s="419"/>
      <c r="BA209" s="419"/>
      <c r="BB209" s="419"/>
      <c r="BC209" s="419"/>
      <c r="BD209" s="419"/>
      <c r="BE209" s="419"/>
      <c r="BF209" s="419"/>
      <c r="BG209" s="419"/>
      <c r="BH209" s="419"/>
      <c r="BI209" s="419"/>
      <c r="BJ209" s="419"/>
      <c r="BK209" s="419"/>
      <c r="BL209" s="419"/>
      <c r="BM209" s="419"/>
      <c r="BN209" s="419"/>
      <c r="BO209" s="419"/>
      <c r="BP209" s="419"/>
      <c r="BQ209" s="419"/>
      <c r="BR209" s="425"/>
      <c r="BS209" s="425"/>
      <c r="BT209" s="425"/>
      <c r="BU209" s="425"/>
      <c r="BV209" s="425"/>
      <c r="BW209" s="425"/>
      <c r="BX209" s="425"/>
      <c r="BY209" s="425"/>
      <c r="BZ209" s="425"/>
      <c r="CA209" s="425"/>
      <c r="CB209" s="425"/>
      <c r="CC209" s="425"/>
      <c r="CD209" s="425"/>
      <c r="CE209" s="425"/>
      <c r="CF209" s="419"/>
      <c r="CG209" s="419"/>
      <c r="CH209" s="419"/>
      <c r="CI209" s="419"/>
      <c r="CJ209" s="425"/>
      <c r="CK209" s="425"/>
      <c r="CL209" s="425"/>
      <c r="CM209" s="425"/>
      <c r="CN209" s="425"/>
      <c r="CO209" s="425"/>
      <c r="CP209" s="425"/>
      <c r="CQ209" s="425"/>
      <c r="CR209" s="425"/>
      <c r="CS209" s="425"/>
      <c r="CT209" s="425"/>
      <c r="CU209" s="425"/>
      <c r="CV209" s="425"/>
      <c r="CW209" s="425"/>
      <c r="CX209" s="425"/>
      <c r="CY209" s="425"/>
      <c r="CZ209" s="425"/>
      <c r="DA209" s="425"/>
      <c r="DB209" s="425"/>
      <c r="DC209" s="425"/>
      <c r="DD209" s="419"/>
      <c r="DE209" s="419"/>
    </row>
    <row r="210" spans="1:109" s="205" customFormat="1" ht="18.75" customHeight="1">
      <c r="A210" s="156"/>
      <c r="B210" s="156"/>
      <c r="C210" s="247"/>
      <c r="D210" s="687"/>
      <c r="E210" s="577"/>
      <c r="F210" s="689"/>
      <c r="G210" s="689"/>
      <c r="H210" s="689"/>
      <c r="I210" s="689"/>
      <c r="J210" s="689"/>
      <c r="K210" s="689"/>
      <c r="L210" s="575"/>
      <c r="M210" s="575"/>
      <c r="N210" s="575"/>
      <c r="O210" s="575"/>
      <c r="P210" s="575"/>
      <c r="Q210" s="575"/>
      <c r="R210" s="576"/>
      <c r="S210" s="258"/>
      <c r="T210" s="258"/>
      <c r="U210" s="258"/>
      <c r="V210" s="258"/>
      <c r="W210" s="258"/>
      <c r="X210" s="258"/>
      <c r="Y210" s="258"/>
      <c r="Z210" s="258"/>
      <c r="AA210" s="256"/>
      <c r="AB210" s="256"/>
      <c r="AC210" s="259"/>
      <c r="AD210" s="259"/>
      <c r="AE210" s="259"/>
      <c r="AF210" s="259"/>
      <c r="AG210" s="158"/>
      <c r="AH210" s="420"/>
      <c r="AI210" s="420"/>
      <c r="AJ210" s="420"/>
      <c r="AK210" s="419"/>
      <c r="AL210" s="419"/>
      <c r="AM210" s="419"/>
      <c r="AN210" s="419"/>
      <c r="AO210" s="419"/>
      <c r="AP210" s="419"/>
      <c r="AQ210" s="419"/>
      <c r="AR210" s="419"/>
      <c r="AS210" s="419"/>
      <c r="AT210" s="419"/>
      <c r="AU210" s="419"/>
      <c r="AV210" s="419"/>
      <c r="AW210" s="419"/>
      <c r="AX210" s="419"/>
      <c r="AY210" s="419"/>
      <c r="AZ210" s="419"/>
      <c r="BA210" s="419"/>
      <c r="BB210" s="419"/>
      <c r="BC210" s="419"/>
      <c r="BD210" s="419"/>
      <c r="BE210" s="419"/>
      <c r="BF210" s="419"/>
      <c r="BG210" s="419"/>
      <c r="BH210" s="419"/>
      <c r="BI210" s="419"/>
      <c r="BJ210" s="419"/>
      <c r="BK210" s="419"/>
      <c r="BL210" s="419"/>
      <c r="BM210" s="419"/>
      <c r="BN210" s="419"/>
      <c r="BO210" s="419"/>
      <c r="BP210" s="419"/>
      <c r="BQ210" s="419"/>
      <c r="BR210" s="425"/>
      <c r="BS210" s="425"/>
      <c r="BT210" s="425"/>
      <c r="BU210" s="425"/>
      <c r="BV210" s="425"/>
      <c r="BW210" s="425"/>
      <c r="BX210" s="425"/>
      <c r="BY210" s="425"/>
      <c r="BZ210" s="425"/>
      <c r="CA210" s="425"/>
      <c r="CB210" s="425"/>
      <c r="CC210" s="425"/>
      <c r="CD210" s="425"/>
      <c r="CE210" s="425"/>
      <c r="CF210" s="419"/>
      <c r="CG210" s="419"/>
      <c r="CH210" s="419"/>
      <c r="CI210" s="419"/>
      <c r="CJ210" s="425"/>
      <c r="CK210" s="425"/>
      <c r="CL210" s="425"/>
      <c r="CM210" s="425"/>
      <c r="CN210" s="425"/>
      <c r="CO210" s="425"/>
      <c r="CP210" s="425"/>
      <c r="CQ210" s="425"/>
      <c r="CR210" s="425"/>
      <c r="CS210" s="425"/>
      <c r="CT210" s="425"/>
      <c r="CU210" s="425"/>
      <c r="CV210" s="425"/>
      <c r="CW210" s="425"/>
      <c r="CX210" s="425"/>
      <c r="CY210" s="425"/>
      <c r="CZ210" s="425"/>
      <c r="DA210" s="425"/>
      <c r="DB210" s="425"/>
      <c r="DC210" s="425"/>
      <c r="DD210" s="419"/>
      <c r="DE210" s="419"/>
    </row>
    <row r="211" spans="1:109" s="205" customFormat="1" ht="18.75" customHeight="1">
      <c r="A211" s="156"/>
      <c r="B211" s="156"/>
      <c r="C211" s="247"/>
      <c r="D211" s="684" t="s">
        <v>619</v>
      </c>
      <c r="E211" s="577"/>
      <c r="F211" s="577"/>
      <c r="G211" s="577"/>
      <c r="H211" s="577"/>
      <c r="I211" s="577"/>
      <c r="J211" s="577"/>
      <c r="K211" s="577"/>
      <c r="L211" s="685">
        <f>SUM(L203:R210)</f>
        <v>0</v>
      </c>
      <c r="M211" s="685"/>
      <c r="N211" s="685"/>
      <c r="O211" s="685"/>
      <c r="P211" s="685"/>
      <c r="Q211" s="685"/>
      <c r="R211" s="686"/>
      <c r="S211" s="258"/>
      <c r="T211" s="258"/>
      <c r="U211" s="258"/>
      <c r="V211" s="258"/>
      <c r="W211" s="258"/>
      <c r="X211" s="258"/>
      <c r="Y211" s="258"/>
      <c r="Z211" s="258"/>
      <c r="AA211" s="256"/>
      <c r="AB211" s="256"/>
      <c r="AC211" s="259"/>
      <c r="AD211" s="259"/>
      <c r="AE211" s="259"/>
      <c r="AF211" s="259"/>
      <c r="AG211" s="158"/>
      <c r="AH211" s="420"/>
      <c r="AI211" s="420"/>
      <c r="AJ211" s="420"/>
      <c r="AK211" s="419"/>
      <c r="AL211" s="419"/>
      <c r="AM211" s="419"/>
      <c r="AN211" s="419"/>
      <c r="AO211" s="419"/>
      <c r="AP211" s="419"/>
      <c r="AQ211" s="419"/>
      <c r="AR211" s="419"/>
      <c r="AS211" s="419"/>
      <c r="AT211" s="419"/>
      <c r="AU211" s="419"/>
      <c r="AV211" s="419"/>
      <c r="AW211" s="419"/>
      <c r="AX211" s="419"/>
      <c r="AY211" s="419"/>
      <c r="AZ211" s="419"/>
      <c r="BA211" s="419"/>
      <c r="BB211" s="419"/>
      <c r="BC211" s="419"/>
      <c r="BD211" s="419"/>
      <c r="BE211" s="419"/>
      <c r="BF211" s="419"/>
      <c r="BG211" s="419"/>
      <c r="BH211" s="419"/>
      <c r="BI211" s="419"/>
      <c r="BJ211" s="419"/>
      <c r="BK211" s="419"/>
      <c r="BL211" s="419"/>
      <c r="BM211" s="419"/>
      <c r="BN211" s="419"/>
      <c r="BO211" s="419"/>
      <c r="BP211" s="419"/>
      <c r="BQ211" s="419"/>
      <c r="BR211" s="425"/>
      <c r="BS211" s="425"/>
      <c r="BT211" s="425"/>
      <c r="BU211" s="425"/>
      <c r="BV211" s="425"/>
      <c r="BW211" s="425"/>
      <c r="BX211" s="425"/>
      <c r="BY211" s="425"/>
      <c r="BZ211" s="425"/>
      <c r="CA211" s="425"/>
      <c r="CB211" s="425"/>
      <c r="CC211" s="425"/>
      <c r="CD211" s="425"/>
      <c r="CE211" s="425"/>
      <c r="CF211" s="419"/>
      <c r="CG211" s="419"/>
      <c r="CH211" s="419"/>
      <c r="CI211" s="419"/>
      <c r="CJ211" s="425"/>
      <c r="CK211" s="425"/>
      <c r="CL211" s="425"/>
      <c r="CM211" s="425"/>
      <c r="CN211" s="425"/>
      <c r="CO211" s="425"/>
      <c r="CP211" s="425"/>
      <c r="CQ211" s="425"/>
      <c r="CR211" s="425"/>
      <c r="CS211" s="425"/>
      <c r="CT211" s="425"/>
      <c r="CU211" s="425"/>
      <c r="CV211" s="425"/>
      <c r="CW211" s="425"/>
      <c r="CX211" s="425"/>
      <c r="CY211" s="425"/>
      <c r="CZ211" s="425"/>
      <c r="DA211" s="425"/>
      <c r="DB211" s="425"/>
      <c r="DC211" s="425"/>
      <c r="DD211" s="419"/>
      <c r="DE211" s="419"/>
    </row>
    <row r="212" spans="1:109" s="205" customFormat="1" ht="18.75" customHeight="1">
      <c r="A212" s="156"/>
      <c r="B212" s="156"/>
      <c r="C212" s="247"/>
      <c r="D212" s="684"/>
      <c r="E212" s="577"/>
      <c r="F212" s="577"/>
      <c r="G212" s="577"/>
      <c r="H212" s="577"/>
      <c r="I212" s="577"/>
      <c r="J212" s="577"/>
      <c r="K212" s="577"/>
      <c r="L212" s="685"/>
      <c r="M212" s="685"/>
      <c r="N212" s="685"/>
      <c r="O212" s="685"/>
      <c r="P212" s="685"/>
      <c r="Q212" s="685"/>
      <c r="R212" s="686"/>
      <c r="S212" s="258"/>
      <c r="T212" s="258"/>
      <c r="U212" s="258"/>
      <c r="V212" s="258"/>
      <c r="W212" s="258"/>
      <c r="X212" s="258"/>
      <c r="Y212" s="258"/>
      <c r="Z212" s="258"/>
      <c r="AA212" s="256"/>
      <c r="AB212" s="256"/>
      <c r="AC212" s="259"/>
      <c r="AD212" s="259"/>
      <c r="AE212" s="259"/>
      <c r="AF212" s="259"/>
      <c r="AG212" s="158"/>
      <c r="AH212" s="420"/>
      <c r="AI212" s="420"/>
      <c r="AJ212" s="420"/>
      <c r="AK212" s="419"/>
      <c r="AL212" s="419"/>
      <c r="AM212" s="419"/>
      <c r="AN212" s="419"/>
      <c r="AO212" s="419"/>
      <c r="AP212" s="419"/>
      <c r="AQ212" s="419"/>
      <c r="AR212" s="419"/>
      <c r="AS212" s="419"/>
      <c r="AT212" s="419"/>
      <c r="AU212" s="419"/>
      <c r="AV212" s="419"/>
      <c r="AW212" s="419"/>
      <c r="AX212" s="419"/>
      <c r="AY212" s="419"/>
      <c r="AZ212" s="419"/>
      <c r="BA212" s="419"/>
      <c r="BB212" s="419"/>
      <c r="BC212" s="419"/>
      <c r="BD212" s="419"/>
      <c r="BE212" s="419"/>
      <c r="BF212" s="419"/>
      <c r="BG212" s="419"/>
      <c r="BH212" s="419"/>
      <c r="BI212" s="419"/>
      <c r="BJ212" s="419"/>
      <c r="BK212" s="419"/>
      <c r="BL212" s="419"/>
      <c r="BM212" s="419"/>
      <c r="BN212" s="419"/>
      <c r="BO212" s="419"/>
      <c r="BP212" s="419"/>
      <c r="BQ212" s="419"/>
      <c r="BR212" s="425"/>
      <c r="BS212" s="425"/>
      <c r="BT212" s="425"/>
      <c r="BU212" s="425"/>
      <c r="BV212" s="425"/>
      <c r="BW212" s="425"/>
      <c r="BX212" s="425"/>
      <c r="BY212" s="425"/>
      <c r="BZ212" s="425"/>
      <c r="CA212" s="425"/>
      <c r="CB212" s="425"/>
      <c r="CC212" s="425"/>
      <c r="CD212" s="425"/>
      <c r="CE212" s="425"/>
      <c r="CF212" s="419"/>
      <c r="CG212" s="419"/>
      <c r="CH212" s="419"/>
      <c r="CI212" s="419"/>
      <c r="CJ212" s="425"/>
      <c r="CK212" s="425"/>
      <c r="CL212" s="425"/>
      <c r="CM212" s="425"/>
      <c r="CN212" s="425"/>
      <c r="CO212" s="425"/>
      <c r="CP212" s="425"/>
      <c r="CQ212" s="425"/>
      <c r="CR212" s="425"/>
      <c r="CS212" s="425"/>
      <c r="CT212" s="425"/>
      <c r="CU212" s="425"/>
      <c r="CV212" s="425"/>
      <c r="CW212" s="425"/>
      <c r="CX212" s="425"/>
      <c r="CY212" s="425"/>
      <c r="CZ212" s="425"/>
      <c r="DA212" s="425"/>
      <c r="DB212" s="425"/>
      <c r="DC212" s="425"/>
      <c r="DD212" s="419"/>
      <c r="DE212" s="419"/>
    </row>
    <row r="213" spans="1:109" s="205" customFormat="1" ht="18.75" customHeight="1">
      <c r="A213" s="156"/>
      <c r="B213" s="156"/>
      <c r="C213" s="247"/>
      <c r="D213" s="687" t="s">
        <v>620</v>
      </c>
      <c r="E213" s="577" t="s">
        <v>666</v>
      </c>
      <c r="F213" s="688" t="s">
        <v>571</v>
      </c>
      <c r="G213" s="688"/>
      <c r="H213" s="688"/>
      <c r="I213" s="688"/>
      <c r="J213" s="688"/>
      <c r="K213" s="688"/>
      <c r="L213" s="685">
        <f>Z246</f>
        <v>0</v>
      </c>
      <c r="M213" s="685"/>
      <c r="N213" s="685"/>
      <c r="O213" s="685"/>
      <c r="P213" s="685"/>
      <c r="Q213" s="685"/>
      <c r="R213" s="686"/>
      <c r="S213" s="258"/>
      <c r="T213" s="258"/>
      <c r="U213" s="258"/>
      <c r="V213" s="258"/>
      <c r="W213" s="258"/>
      <c r="X213" s="258"/>
      <c r="Y213" s="258"/>
      <c r="Z213" s="258"/>
      <c r="AA213" s="256"/>
      <c r="AB213" s="256"/>
      <c r="AC213" s="259"/>
      <c r="AD213" s="259"/>
      <c r="AE213" s="259"/>
      <c r="AF213" s="259"/>
      <c r="AG213" s="158"/>
      <c r="AH213" s="420"/>
      <c r="AI213" s="420"/>
      <c r="AJ213" s="420"/>
      <c r="AK213" s="419"/>
      <c r="AL213" s="419"/>
      <c r="AM213" s="419"/>
      <c r="AN213" s="419"/>
      <c r="AO213" s="419"/>
      <c r="AP213" s="419"/>
      <c r="AQ213" s="419"/>
      <c r="AR213" s="419"/>
      <c r="AS213" s="419"/>
      <c r="AT213" s="419"/>
      <c r="AU213" s="419"/>
      <c r="AV213" s="419"/>
      <c r="AW213" s="419"/>
      <c r="AX213" s="419"/>
      <c r="AY213" s="419"/>
      <c r="AZ213" s="419"/>
      <c r="BA213" s="419"/>
      <c r="BB213" s="419"/>
      <c r="BC213" s="419"/>
      <c r="BD213" s="419"/>
      <c r="BE213" s="419"/>
      <c r="BF213" s="419"/>
      <c r="BG213" s="419"/>
      <c r="BH213" s="419"/>
      <c r="BI213" s="419"/>
      <c r="BJ213" s="419"/>
      <c r="BK213" s="419"/>
      <c r="BL213" s="419"/>
      <c r="BM213" s="419"/>
      <c r="BN213" s="419"/>
      <c r="BO213" s="419"/>
      <c r="BP213" s="419"/>
      <c r="BQ213" s="419"/>
      <c r="BR213" s="425"/>
      <c r="BS213" s="425"/>
      <c r="BT213" s="425"/>
      <c r="BU213" s="425"/>
      <c r="BV213" s="425"/>
      <c r="BW213" s="425"/>
      <c r="BX213" s="425"/>
      <c r="BY213" s="425"/>
      <c r="BZ213" s="425"/>
      <c r="CA213" s="425"/>
      <c r="CB213" s="425"/>
      <c r="CC213" s="425"/>
      <c r="CD213" s="425"/>
      <c r="CE213" s="425"/>
      <c r="CF213" s="419"/>
      <c r="CG213" s="419"/>
      <c r="CH213" s="419"/>
      <c r="CI213" s="419"/>
      <c r="CJ213" s="425"/>
      <c r="CK213" s="425"/>
      <c r="CL213" s="425"/>
      <c r="CM213" s="425"/>
      <c r="CN213" s="425"/>
      <c r="CO213" s="425"/>
      <c r="CP213" s="425"/>
      <c r="CQ213" s="425"/>
      <c r="CR213" s="425"/>
      <c r="CS213" s="425"/>
      <c r="CT213" s="425"/>
      <c r="CU213" s="425"/>
      <c r="CV213" s="425"/>
      <c r="CW213" s="425"/>
      <c r="CX213" s="425"/>
      <c r="CY213" s="425"/>
      <c r="CZ213" s="425"/>
      <c r="DA213" s="425"/>
      <c r="DB213" s="425"/>
      <c r="DC213" s="425"/>
      <c r="DD213" s="419"/>
      <c r="DE213" s="419"/>
    </row>
    <row r="214" spans="1:109" s="210" customFormat="1" ht="18.75" customHeight="1">
      <c r="A214" s="156"/>
      <c r="B214" s="156"/>
      <c r="C214" s="247"/>
      <c r="D214" s="687"/>
      <c r="E214" s="577"/>
      <c r="F214" s="688"/>
      <c r="G214" s="688"/>
      <c r="H214" s="688"/>
      <c r="I214" s="688"/>
      <c r="J214" s="688"/>
      <c r="K214" s="688"/>
      <c r="L214" s="685"/>
      <c r="M214" s="685"/>
      <c r="N214" s="685"/>
      <c r="O214" s="685"/>
      <c r="P214" s="685"/>
      <c r="Q214" s="685"/>
      <c r="R214" s="686"/>
      <c r="S214" s="258"/>
      <c r="T214" s="258"/>
      <c r="U214" s="258"/>
      <c r="V214" s="258"/>
      <c r="W214" s="258"/>
      <c r="X214" s="258"/>
      <c r="Y214" s="258"/>
      <c r="Z214" s="258"/>
      <c r="AA214" s="256"/>
      <c r="AB214" s="256"/>
      <c r="AC214" s="259"/>
      <c r="AD214" s="259"/>
      <c r="AE214" s="259"/>
      <c r="AF214" s="259"/>
      <c r="AG214" s="158"/>
      <c r="AH214" s="440"/>
      <c r="AI214" s="440"/>
      <c r="AJ214" s="440"/>
      <c r="AK214" s="419"/>
      <c r="AL214" s="419"/>
      <c r="AM214" s="419"/>
      <c r="AN214" s="419"/>
      <c r="AO214" s="419"/>
      <c r="AP214" s="419"/>
      <c r="AQ214" s="419"/>
      <c r="AR214" s="419"/>
      <c r="AS214" s="419"/>
      <c r="AT214" s="419"/>
      <c r="AU214" s="419"/>
      <c r="AV214" s="419"/>
      <c r="AW214" s="419"/>
      <c r="AX214" s="419"/>
      <c r="AY214" s="419"/>
      <c r="AZ214" s="419"/>
      <c r="BA214" s="419"/>
      <c r="BB214" s="419"/>
      <c r="BC214" s="419"/>
      <c r="BD214" s="419"/>
      <c r="BE214" s="419"/>
      <c r="BF214" s="419"/>
      <c r="BG214" s="419"/>
      <c r="BH214" s="419"/>
      <c r="BI214" s="419"/>
      <c r="BJ214" s="419"/>
      <c r="BK214" s="419"/>
      <c r="BL214" s="419"/>
      <c r="BM214" s="419"/>
      <c r="BN214" s="419"/>
      <c r="BO214" s="419"/>
      <c r="BP214" s="419"/>
      <c r="BQ214" s="419"/>
      <c r="BR214" s="425"/>
      <c r="BS214" s="425"/>
      <c r="BT214" s="425"/>
      <c r="BU214" s="425"/>
      <c r="BV214" s="425"/>
      <c r="BW214" s="425"/>
      <c r="BX214" s="425"/>
      <c r="BY214" s="425"/>
      <c r="BZ214" s="425"/>
      <c r="CA214" s="425"/>
      <c r="CB214" s="425"/>
      <c r="CC214" s="425"/>
      <c r="CD214" s="425"/>
      <c r="CE214" s="425"/>
      <c r="CF214" s="419"/>
      <c r="CG214" s="419"/>
      <c r="CH214" s="419"/>
      <c r="CI214" s="419"/>
      <c r="CJ214" s="425"/>
      <c r="CK214" s="425"/>
      <c r="CL214" s="425"/>
      <c r="CM214" s="425"/>
      <c r="CN214" s="425"/>
      <c r="CO214" s="425"/>
      <c r="CP214" s="425"/>
      <c r="CQ214" s="425"/>
      <c r="CR214" s="425"/>
      <c r="CS214" s="425"/>
      <c r="CT214" s="425"/>
      <c r="CU214" s="425"/>
      <c r="CV214" s="425"/>
      <c r="CW214" s="425"/>
      <c r="CX214" s="425"/>
      <c r="CY214" s="425"/>
      <c r="CZ214" s="425"/>
      <c r="DA214" s="425"/>
      <c r="DB214" s="425"/>
      <c r="DC214" s="425"/>
      <c r="DD214" s="419"/>
      <c r="DE214" s="419"/>
    </row>
    <row r="215" spans="1:109" s="210" customFormat="1" ht="18.75" customHeight="1">
      <c r="A215" s="156"/>
      <c r="B215" s="156"/>
      <c r="C215" s="247"/>
      <c r="D215" s="687"/>
      <c r="E215" s="577" t="s">
        <v>560</v>
      </c>
      <c r="F215" s="688" t="s">
        <v>576</v>
      </c>
      <c r="G215" s="688"/>
      <c r="H215" s="688"/>
      <c r="I215" s="688"/>
      <c r="J215" s="688"/>
      <c r="K215" s="688"/>
      <c r="L215" s="685">
        <f ca="1">AB256</f>
        <v>0</v>
      </c>
      <c r="M215" s="685"/>
      <c r="N215" s="685"/>
      <c r="O215" s="685"/>
      <c r="P215" s="685"/>
      <c r="Q215" s="685"/>
      <c r="R215" s="686"/>
      <c r="S215" s="258"/>
      <c r="T215" s="258"/>
      <c r="U215" s="258"/>
      <c r="V215" s="258"/>
      <c r="W215" s="258"/>
      <c r="X215" s="258"/>
      <c r="Y215" s="258"/>
      <c r="Z215" s="258"/>
      <c r="AA215" s="256"/>
      <c r="AB215" s="256"/>
      <c r="AC215" s="259"/>
      <c r="AD215" s="259"/>
      <c r="AE215" s="259"/>
      <c r="AF215" s="259"/>
      <c r="AG215" s="158"/>
      <c r="AH215" s="420"/>
      <c r="AI215" s="420"/>
      <c r="AJ215" s="420"/>
      <c r="AK215" s="419"/>
      <c r="AL215" s="419"/>
      <c r="AM215" s="419"/>
      <c r="AN215" s="419"/>
      <c r="AO215" s="419"/>
      <c r="AP215" s="419"/>
      <c r="AQ215" s="419"/>
      <c r="AR215" s="419"/>
      <c r="AS215" s="419"/>
      <c r="AT215" s="419"/>
      <c r="AU215" s="419"/>
      <c r="AV215" s="419"/>
      <c r="AW215" s="419"/>
      <c r="AX215" s="419"/>
      <c r="AY215" s="419"/>
      <c r="AZ215" s="419"/>
      <c r="BA215" s="419"/>
      <c r="BB215" s="419"/>
      <c r="BC215" s="419"/>
      <c r="BD215" s="419"/>
      <c r="BE215" s="419"/>
      <c r="BF215" s="419"/>
      <c r="BG215" s="419"/>
      <c r="BH215" s="419"/>
      <c r="BI215" s="419"/>
      <c r="BJ215" s="419"/>
      <c r="BK215" s="419"/>
      <c r="BL215" s="419"/>
      <c r="BM215" s="419"/>
      <c r="BN215" s="419"/>
      <c r="BO215" s="419"/>
      <c r="BP215" s="419"/>
      <c r="BQ215" s="419"/>
      <c r="BR215" s="425"/>
      <c r="BS215" s="425"/>
      <c r="BT215" s="425"/>
      <c r="BU215" s="425"/>
      <c r="BV215" s="425"/>
      <c r="BW215" s="425"/>
      <c r="BX215" s="425"/>
      <c r="BY215" s="425"/>
      <c r="BZ215" s="425"/>
      <c r="CA215" s="425"/>
      <c r="CB215" s="425"/>
      <c r="CC215" s="425"/>
      <c r="CD215" s="425"/>
      <c r="CE215" s="425"/>
      <c r="CF215" s="419"/>
      <c r="CG215" s="419"/>
      <c r="CH215" s="419"/>
      <c r="CI215" s="419"/>
      <c r="CJ215" s="425"/>
      <c r="CK215" s="425"/>
      <c r="CL215" s="425"/>
      <c r="CM215" s="425"/>
      <c r="CN215" s="425"/>
      <c r="CO215" s="425"/>
      <c r="CP215" s="425"/>
      <c r="CQ215" s="425"/>
      <c r="CR215" s="425"/>
      <c r="CS215" s="425"/>
      <c r="CT215" s="425"/>
      <c r="CU215" s="425"/>
      <c r="CV215" s="425"/>
      <c r="CW215" s="425"/>
      <c r="CX215" s="425"/>
      <c r="CY215" s="425"/>
      <c r="CZ215" s="425"/>
      <c r="DA215" s="425"/>
      <c r="DB215" s="425"/>
      <c r="DC215" s="425"/>
      <c r="DD215" s="419"/>
      <c r="DE215" s="419"/>
    </row>
    <row r="216" spans="1:109" ht="18.75" customHeight="1">
      <c r="A216" s="156"/>
      <c r="B216" s="156"/>
      <c r="C216" s="247"/>
      <c r="D216" s="687"/>
      <c r="E216" s="577"/>
      <c r="F216" s="688"/>
      <c r="G216" s="688"/>
      <c r="H216" s="688"/>
      <c r="I216" s="688"/>
      <c r="J216" s="688"/>
      <c r="K216" s="688"/>
      <c r="L216" s="685"/>
      <c r="M216" s="685"/>
      <c r="N216" s="685"/>
      <c r="O216" s="685"/>
      <c r="P216" s="685"/>
      <c r="Q216" s="685"/>
      <c r="R216" s="686"/>
      <c r="S216" s="258"/>
      <c r="T216" s="258"/>
      <c r="U216" s="258"/>
      <c r="V216" s="258"/>
      <c r="W216" s="258"/>
      <c r="X216" s="258"/>
      <c r="Y216" s="258"/>
      <c r="Z216" s="258"/>
      <c r="AA216" s="256"/>
      <c r="AB216" s="256"/>
      <c r="AC216" s="259"/>
      <c r="AD216" s="259"/>
      <c r="AE216" s="259"/>
      <c r="AF216" s="259"/>
      <c r="AG216" s="158"/>
    </row>
    <row r="217" spans="1:109" ht="18.75" customHeight="1">
      <c r="A217" s="156"/>
      <c r="B217" s="156"/>
      <c r="C217" s="247"/>
      <c r="D217" s="687"/>
      <c r="E217" s="577" t="s">
        <v>667</v>
      </c>
      <c r="F217" s="688" t="s">
        <v>582</v>
      </c>
      <c r="G217" s="688"/>
      <c r="H217" s="688"/>
      <c r="I217" s="688"/>
      <c r="J217" s="688"/>
      <c r="K217" s="688"/>
      <c r="L217" s="575"/>
      <c r="M217" s="575"/>
      <c r="N217" s="575"/>
      <c r="O217" s="575"/>
      <c r="P217" s="575"/>
      <c r="Q217" s="575"/>
      <c r="R217" s="576"/>
      <c r="S217" s="258"/>
      <c r="T217" s="258"/>
      <c r="U217" s="258"/>
      <c r="V217" s="258"/>
      <c r="W217" s="258"/>
      <c r="X217" s="258"/>
      <c r="Y217" s="258"/>
      <c r="Z217" s="258"/>
      <c r="AA217" s="256"/>
      <c r="AB217" s="256"/>
      <c r="AC217" s="259"/>
      <c r="AD217" s="259"/>
      <c r="AE217" s="259"/>
      <c r="AF217" s="259"/>
      <c r="AG217" s="158"/>
    </row>
    <row r="218" spans="1:109" ht="18.75" customHeight="1">
      <c r="A218" s="156"/>
      <c r="B218" s="156"/>
      <c r="C218" s="247"/>
      <c r="D218" s="687"/>
      <c r="E218" s="577"/>
      <c r="F218" s="688"/>
      <c r="G218" s="688"/>
      <c r="H218" s="688"/>
      <c r="I218" s="688"/>
      <c r="J218" s="688"/>
      <c r="K218" s="688"/>
      <c r="L218" s="575"/>
      <c r="M218" s="575"/>
      <c r="N218" s="575"/>
      <c r="O218" s="575"/>
      <c r="P218" s="575"/>
      <c r="Q218" s="575"/>
      <c r="R218" s="576"/>
      <c r="S218" s="258"/>
      <c r="T218" s="258"/>
      <c r="U218" s="258"/>
      <c r="V218" s="258"/>
      <c r="W218" s="258"/>
      <c r="X218" s="258"/>
      <c r="Y218" s="258"/>
      <c r="Z218" s="258"/>
      <c r="AA218" s="256"/>
      <c r="AB218" s="256"/>
      <c r="AC218" s="259"/>
      <c r="AD218" s="259"/>
      <c r="AE218" s="259"/>
      <c r="AF218" s="259"/>
      <c r="AG218" s="158"/>
    </row>
    <row r="219" spans="1:109" ht="18.75" customHeight="1">
      <c r="A219" s="156"/>
      <c r="B219" s="156"/>
      <c r="C219" s="247"/>
      <c r="D219" s="687"/>
      <c r="E219" s="577" t="s">
        <v>632</v>
      </c>
      <c r="F219" s="688" t="s">
        <v>584</v>
      </c>
      <c r="G219" s="688"/>
      <c r="H219" s="688"/>
      <c r="I219" s="688"/>
      <c r="J219" s="688"/>
      <c r="K219" s="688"/>
      <c r="L219" s="575"/>
      <c r="M219" s="575"/>
      <c r="N219" s="575"/>
      <c r="O219" s="575"/>
      <c r="P219" s="575"/>
      <c r="Q219" s="575"/>
      <c r="R219" s="576"/>
      <c r="S219" s="258"/>
      <c r="T219" s="258"/>
      <c r="U219" s="258"/>
      <c r="V219" s="258"/>
      <c r="W219" s="258"/>
      <c r="X219" s="258"/>
      <c r="Y219" s="258"/>
      <c r="Z219" s="258"/>
      <c r="AA219" s="256"/>
      <c r="AB219" s="256"/>
      <c r="AC219" s="259"/>
      <c r="AD219" s="259"/>
      <c r="AE219" s="259"/>
      <c r="AF219" s="259"/>
      <c r="AG219" s="158"/>
    </row>
    <row r="220" spans="1:109" ht="18.75" customHeight="1">
      <c r="A220" s="156"/>
      <c r="B220" s="156"/>
      <c r="C220" s="247"/>
      <c r="D220" s="687"/>
      <c r="E220" s="577"/>
      <c r="F220" s="688"/>
      <c r="G220" s="688"/>
      <c r="H220" s="688"/>
      <c r="I220" s="688"/>
      <c r="J220" s="688"/>
      <c r="K220" s="688"/>
      <c r="L220" s="575"/>
      <c r="M220" s="575"/>
      <c r="N220" s="575"/>
      <c r="O220" s="575"/>
      <c r="P220" s="575"/>
      <c r="Q220" s="575"/>
      <c r="R220" s="576"/>
      <c r="S220" s="258"/>
      <c r="T220" s="258"/>
      <c r="U220" s="258"/>
      <c r="V220" s="258"/>
      <c r="W220" s="258"/>
      <c r="X220" s="258"/>
      <c r="Y220" s="258"/>
      <c r="Z220" s="258"/>
      <c r="AA220" s="256"/>
      <c r="AB220" s="256"/>
      <c r="AC220" s="259"/>
      <c r="AD220" s="259"/>
      <c r="AE220" s="259"/>
      <c r="AF220" s="259"/>
      <c r="AG220" s="158"/>
    </row>
    <row r="221" spans="1:109" ht="18.75" customHeight="1">
      <c r="A221" s="156"/>
      <c r="B221" s="156"/>
      <c r="C221" s="247"/>
      <c r="D221" s="687"/>
      <c r="E221" s="577" t="s">
        <v>668</v>
      </c>
      <c r="F221" s="688" t="s">
        <v>564</v>
      </c>
      <c r="G221" s="688"/>
      <c r="H221" s="688"/>
      <c r="I221" s="688"/>
      <c r="J221" s="688"/>
      <c r="K221" s="688"/>
      <c r="L221" s="575"/>
      <c r="M221" s="575"/>
      <c r="N221" s="575"/>
      <c r="O221" s="575"/>
      <c r="P221" s="575"/>
      <c r="Q221" s="575"/>
      <c r="R221" s="576"/>
      <c r="S221" s="258"/>
      <c r="T221" s="258"/>
      <c r="U221" s="258"/>
      <c r="V221" s="258"/>
      <c r="W221" s="258"/>
      <c r="X221" s="258"/>
      <c r="Y221" s="258"/>
      <c r="Z221" s="258"/>
      <c r="AA221" s="256"/>
      <c r="AB221" s="256"/>
      <c r="AC221" s="259"/>
      <c r="AD221" s="259"/>
      <c r="AE221" s="259"/>
      <c r="AF221" s="259"/>
      <c r="AG221" s="158"/>
    </row>
    <row r="222" spans="1:109" ht="18.75" customHeight="1">
      <c r="A222" s="156"/>
      <c r="B222" s="156"/>
      <c r="C222" s="247"/>
      <c r="D222" s="687"/>
      <c r="E222" s="577"/>
      <c r="F222" s="688"/>
      <c r="G222" s="688"/>
      <c r="H222" s="688"/>
      <c r="I222" s="688"/>
      <c r="J222" s="688"/>
      <c r="K222" s="688"/>
      <c r="L222" s="575"/>
      <c r="M222" s="575"/>
      <c r="N222" s="575"/>
      <c r="O222" s="575"/>
      <c r="P222" s="575"/>
      <c r="Q222" s="575"/>
      <c r="R222" s="576"/>
      <c r="S222" s="258"/>
      <c r="T222" s="258"/>
      <c r="U222" s="258"/>
      <c r="V222" s="258"/>
      <c r="W222" s="258"/>
      <c r="X222" s="258"/>
      <c r="Y222" s="258"/>
      <c r="Z222" s="258"/>
      <c r="AA222" s="256"/>
      <c r="AB222" s="256"/>
      <c r="AC222" s="259"/>
      <c r="AD222" s="259"/>
      <c r="AE222" s="259"/>
      <c r="AF222" s="259"/>
      <c r="AG222" s="158"/>
    </row>
    <row r="223" spans="1:109" ht="18.75" customHeight="1">
      <c r="A223" s="156"/>
      <c r="B223" s="156"/>
      <c r="C223" s="247"/>
      <c r="D223" s="687"/>
      <c r="E223" s="577" t="s">
        <v>669</v>
      </c>
      <c r="F223" s="688" t="s">
        <v>621</v>
      </c>
      <c r="G223" s="688"/>
      <c r="H223" s="688"/>
      <c r="I223" s="688"/>
      <c r="J223" s="688"/>
      <c r="K223" s="688"/>
      <c r="L223" s="575"/>
      <c r="M223" s="575"/>
      <c r="N223" s="575"/>
      <c r="O223" s="575"/>
      <c r="P223" s="575"/>
      <c r="Q223" s="575"/>
      <c r="R223" s="576"/>
      <c r="S223" s="258"/>
      <c r="T223" s="258"/>
      <c r="U223" s="258"/>
      <c r="V223" s="258"/>
      <c r="W223" s="258"/>
      <c r="X223" s="258"/>
      <c r="Y223" s="258"/>
      <c r="Z223" s="258"/>
      <c r="AA223" s="256"/>
      <c r="AB223" s="256"/>
      <c r="AC223" s="259"/>
      <c r="AD223" s="259"/>
      <c r="AE223" s="259"/>
      <c r="AF223" s="259"/>
      <c r="AG223" s="158"/>
    </row>
    <row r="224" spans="1:109" ht="18.75" customHeight="1">
      <c r="A224" s="156"/>
      <c r="B224" s="156"/>
      <c r="C224" s="247"/>
      <c r="D224" s="687"/>
      <c r="E224" s="577"/>
      <c r="F224" s="688"/>
      <c r="G224" s="688"/>
      <c r="H224" s="688"/>
      <c r="I224" s="688"/>
      <c r="J224" s="688"/>
      <c r="K224" s="688"/>
      <c r="L224" s="575"/>
      <c r="M224" s="575"/>
      <c r="N224" s="575"/>
      <c r="O224" s="575"/>
      <c r="P224" s="575"/>
      <c r="Q224" s="575"/>
      <c r="R224" s="576"/>
      <c r="S224" s="258"/>
      <c r="T224" s="258"/>
      <c r="U224" s="258"/>
      <c r="V224" s="258"/>
      <c r="W224" s="258"/>
      <c r="X224" s="258"/>
      <c r="Y224" s="258"/>
      <c r="Z224" s="258"/>
      <c r="AA224" s="256"/>
      <c r="AB224" s="256"/>
      <c r="AC224" s="259"/>
      <c r="AD224" s="259"/>
      <c r="AE224" s="259"/>
      <c r="AF224" s="259"/>
      <c r="AG224" s="158"/>
    </row>
    <row r="225" spans="1:33" ht="18.75" customHeight="1">
      <c r="A225" s="156"/>
      <c r="B225" s="156"/>
      <c r="C225" s="247"/>
      <c r="D225" s="687"/>
      <c r="E225" s="577" t="s">
        <v>622</v>
      </c>
      <c r="F225" s="689"/>
      <c r="G225" s="689"/>
      <c r="H225" s="689"/>
      <c r="I225" s="689"/>
      <c r="J225" s="689"/>
      <c r="K225" s="689"/>
      <c r="L225" s="575"/>
      <c r="M225" s="575"/>
      <c r="N225" s="575"/>
      <c r="O225" s="575"/>
      <c r="P225" s="575"/>
      <c r="Q225" s="575"/>
      <c r="R225" s="576"/>
      <c r="S225" s="258"/>
      <c r="T225" s="258"/>
      <c r="U225" s="258"/>
      <c r="V225" s="258"/>
      <c r="W225" s="258"/>
      <c r="X225" s="258"/>
      <c r="Y225" s="258"/>
      <c r="Z225" s="258"/>
      <c r="AA225" s="256"/>
      <c r="AB225" s="256"/>
      <c r="AC225" s="259"/>
      <c r="AD225" s="259"/>
      <c r="AE225" s="259"/>
      <c r="AF225" s="259"/>
      <c r="AG225" s="158"/>
    </row>
    <row r="226" spans="1:33" ht="18.75" customHeight="1">
      <c r="A226" s="156"/>
      <c r="B226" s="156"/>
      <c r="C226" s="247"/>
      <c r="D226" s="687"/>
      <c r="E226" s="577"/>
      <c r="F226" s="689"/>
      <c r="G226" s="689"/>
      <c r="H226" s="689"/>
      <c r="I226" s="689"/>
      <c r="J226" s="689"/>
      <c r="K226" s="689"/>
      <c r="L226" s="575"/>
      <c r="M226" s="575"/>
      <c r="N226" s="575"/>
      <c r="O226" s="575"/>
      <c r="P226" s="575"/>
      <c r="Q226" s="575"/>
      <c r="R226" s="576"/>
      <c r="S226" s="258"/>
      <c r="T226" s="258"/>
      <c r="U226" s="258"/>
      <c r="V226" s="258"/>
      <c r="W226" s="258"/>
      <c r="X226" s="258"/>
      <c r="Y226" s="258"/>
      <c r="Z226" s="258"/>
      <c r="AA226" s="256"/>
      <c r="AB226" s="256"/>
      <c r="AC226" s="259"/>
      <c r="AD226" s="259"/>
      <c r="AE226" s="259"/>
      <c r="AF226" s="259"/>
      <c r="AG226" s="158"/>
    </row>
    <row r="227" spans="1:33" ht="18.75" customHeight="1">
      <c r="A227" s="156"/>
      <c r="B227" s="156"/>
      <c r="C227" s="247"/>
      <c r="D227" s="687"/>
      <c r="E227" s="577" t="s">
        <v>670</v>
      </c>
      <c r="F227" s="689"/>
      <c r="G227" s="689"/>
      <c r="H227" s="689"/>
      <c r="I227" s="689"/>
      <c r="J227" s="689"/>
      <c r="K227" s="689"/>
      <c r="L227" s="575"/>
      <c r="M227" s="575"/>
      <c r="N227" s="575"/>
      <c r="O227" s="575"/>
      <c r="P227" s="575"/>
      <c r="Q227" s="575"/>
      <c r="R227" s="576"/>
      <c r="S227" s="258"/>
      <c r="T227" s="258"/>
      <c r="U227" s="258"/>
      <c r="V227" s="258"/>
      <c r="W227" s="258"/>
      <c r="X227" s="258"/>
      <c r="Y227" s="258"/>
      <c r="Z227" s="258"/>
      <c r="AA227" s="256"/>
      <c r="AB227" s="256"/>
      <c r="AC227" s="259"/>
      <c r="AD227" s="259"/>
      <c r="AE227" s="259"/>
      <c r="AF227" s="259"/>
      <c r="AG227" s="158"/>
    </row>
    <row r="228" spans="1:33" ht="18.75" customHeight="1">
      <c r="A228" s="156"/>
      <c r="B228" s="156"/>
      <c r="C228" s="247"/>
      <c r="D228" s="687"/>
      <c r="E228" s="577"/>
      <c r="F228" s="689"/>
      <c r="G228" s="689"/>
      <c r="H228" s="689"/>
      <c r="I228" s="689"/>
      <c r="J228" s="689"/>
      <c r="K228" s="689"/>
      <c r="L228" s="575"/>
      <c r="M228" s="575"/>
      <c r="N228" s="575"/>
      <c r="O228" s="575"/>
      <c r="P228" s="575"/>
      <c r="Q228" s="575"/>
      <c r="R228" s="576"/>
      <c r="S228" s="258"/>
      <c r="T228" s="258"/>
      <c r="U228" s="258"/>
      <c r="V228" s="258"/>
      <c r="W228" s="258"/>
      <c r="X228" s="258"/>
      <c r="Y228" s="258"/>
      <c r="Z228" s="258"/>
      <c r="AA228" s="256"/>
      <c r="AB228" s="256"/>
      <c r="AC228" s="259"/>
      <c r="AD228" s="259"/>
      <c r="AE228" s="259"/>
      <c r="AF228" s="259"/>
      <c r="AG228" s="158"/>
    </row>
    <row r="229" spans="1:33" ht="18.75" customHeight="1">
      <c r="A229" s="156"/>
      <c r="B229" s="156"/>
      <c r="C229" s="247"/>
      <c r="D229" s="687"/>
      <c r="E229" s="577" t="s">
        <v>671</v>
      </c>
      <c r="F229" s="689"/>
      <c r="G229" s="689"/>
      <c r="H229" s="689"/>
      <c r="I229" s="689"/>
      <c r="J229" s="689"/>
      <c r="K229" s="689"/>
      <c r="L229" s="575"/>
      <c r="M229" s="575"/>
      <c r="N229" s="575"/>
      <c r="O229" s="575"/>
      <c r="P229" s="575"/>
      <c r="Q229" s="575"/>
      <c r="R229" s="576"/>
      <c r="S229" s="258"/>
      <c r="T229" s="258"/>
      <c r="U229" s="258"/>
      <c r="V229" s="258"/>
      <c r="W229" s="258"/>
      <c r="X229" s="258"/>
      <c r="Y229" s="258"/>
      <c r="Z229" s="258"/>
      <c r="AA229" s="256"/>
      <c r="AB229" s="256"/>
      <c r="AC229" s="259"/>
      <c r="AD229" s="259"/>
      <c r="AE229" s="259"/>
      <c r="AF229" s="259"/>
      <c r="AG229" s="158"/>
    </row>
    <row r="230" spans="1:33" ht="18.75" customHeight="1">
      <c r="A230" s="156"/>
      <c r="B230" s="156"/>
      <c r="C230" s="247"/>
      <c r="D230" s="687"/>
      <c r="E230" s="577"/>
      <c r="F230" s="689"/>
      <c r="G230" s="689"/>
      <c r="H230" s="689"/>
      <c r="I230" s="689"/>
      <c r="J230" s="689"/>
      <c r="K230" s="689"/>
      <c r="L230" s="575"/>
      <c r="M230" s="575"/>
      <c r="N230" s="575"/>
      <c r="O230" s="575"/>
      <c r="P230" s="575"/>
      <c r="Q230" s="575"/>
      <c r="R230" s="576"/>
      <c r="S230" s="258"/>
      <c r="T230" s="258"/>
      <c r="U230" s="258"/>
      <c r="V230" s="258"/>
      <c r="W230" s="258"/>
      <c r="X230" s="258"/>
      <c r="Y230" s="258"/>
      <c r="Z230" s="258"/>
      <c r="AA230" s="256"/>
      <c r="AB230" s="256"/>
      <c r="AC230" s="259"/>
      <c r="AD230" s="259"/>
      <c r="AE230" s="259"/>
      <c r="AF230" s="259"/>
      <c r="AG230" s="158"/>
    </row>
    <row r="231" spans="1:33" ht="18.75" customHeight="1">
      <c r="A231" s="156"/>
      <c r="B231" s="156"/>
      <c r="C231" s="247"/>
      <c r="D231" s="687"/>
      <c r="E231" s="577" t="s">
        <v>574</v>
      </c>
      <c r="F231" s="688" t="s">
        <v>581</v>
      </c>
      <c r="G231" s="688"/>
      <c r="H231" s="688"/>
      <c r="I231" s="688"/>
      <c r="J231" s="688"/>
      <c r="K231" s="688"/>
      <c r="L231" s="575"/>
      <c r="M231" s="575"/>
      <c r="N231" s="575"/>
      <c r="O231" s="575"/>
      <c r="P231" s="575"/>
      <c r="Q231" s="575"/>
      <c r="R231" s="576"/>
      <c r="S231" s="258"/>
      <c r="T231" s="258"/>
      <c r="U231" s="258"/>
      <c r="V231" s="258"/>
      <c r="W231" s="258"/>
      <c r="X231" s="258"/>
      <c r="Y231" s="258"/>
      <c r="Z231" s="258"/>
      <c r="AA231" s="256"/>
      <c r="AB231" s="256"/>
      <c r="AC231" s="259"/>
      <c r="AD231" s="259"/>
      <c r="AE231" s="259"/>
      <c r="AF231" s="259"/>
      <c r="AG231" s="158"/>
    </row>
    <row r="232" spans="1:33" ht="18.75" customHeight="1">
      <c r="A232" s="156"/>
      <c r="B232" s="156"/>
      <c r="C232" s="247"/>
      <c r="D232" s="687"/>
      <c r="E232" s="577"/>
      <c r="F232" s="688"/>
      <c r="G232" s="688"/>
      <c r="H232" s="688"/>
      <c r="I232" s="688"/>
      <c r="J232" s="688"/>
      <c r="K232" s="688"/>
      <c r="L232" s="575"/>
      <c r="M232" s="575"/>
      <c r="N232" s="575"/>
      <c r="O232" s="575"/>
      <c r="P232" s="575"/>
      <c r="Q232" s="575"/>
      <c r="R232" s="576"/>
      <c r="S232" s="258"/>
      <c r="T232" s="258"/>
      <c r="U232" s="258"/>
      <c r="V232" s="258"/>
      <c r="W232" s="258"/>
      <c r="X232" s="258"/>
      <c r="Y232" s="258"/>
      <c r="Z232" s="258"/>
      <c r="AA232" s="256"/>
      <c r="AB232" s="256"/>
      <c r="AC232" s="259"/>
      <c r="AD232" s="259"/>
      <c r="AE232" s="259"/>
      <c r="AF232" s="259"/>
      <c r="AG232" s="158"/>
    </row>
    <row r="233" spans="1:33" ht="18.75" customHeight="1">
      <c r="A233" s="156"/>
      <c r="B233" s="156"/>
      <c r="C233" s="247"/>
      <c r="D233" s="721" t="s">
        <v>620</v>
      </c>
      <c r="E233" s="688"/>
      <c r="F233" s="688"/>
      <c r="G233" s="688"/>
      <c r="H233" s="688"/>
      <c r="I233" s="688"/>
      <c r="J233" s="688"/>
      <c r="K233" s="688"/>
      <c r="L233" s="685">
        <f ca="1">SUM(L213:R232)</f>
        <v>0</v>
      </c>
      <c r="M233" s="685"/>
      <c r="N233" s="685"/>
      <c r="O233" s="685"/>
      <c r="P233" s="685"/>
      <c r="Q233" s="685"/>
      <c r="R233" s="686"/>
      <c r="S233" s="258"/>
      <c r="T233" s="258"/>
      <c r="U233" s="258"/>
      <c r="V233" s="258"/>
      <c r="W233" s="258"/>
      <c r="X233" s="258"/>
      <c r="Y233" s="258"/>
      <c r="Z233" s="258"/>
      <c r="AA233" s="256"/>
      <c r="AB233" s="256"/>
      <c r="AC233" s="259"/>
      <c r="AD233" s="259"/>
      <c r="AE233" s="259"/>
      <c r="AF233" s="259"/>
      <c r="AG233" s="158"/>
    </row>
    <row r="234" spans="1:33" ht="18.75" customHeight="1">
      <c r="A234" s="156"/>
      <c r="B234" s="156"/>
      <c r="C234" s="247"/>
      <c r="D234" s="721"/>
      <c r="E234" s="688"/>
      <c r="F234" s="688"/>
      <c r="G234" s="688"/>
      <c r="H234" s="688"/>
      <c r="I234" s="688"/>
      <c r="J234" s="688"/>
      <c r="K234" s="688"/>
      <c r="L234" s="685"/>
      <c r="M234" s="685"/>
      <c r="N234" s="685"/>
      <c r="O234" s="685"/>
      <c r="P234" s="685"/>
      <c r="Q234" s="685"/>
      <c r="R234" s="686"/>
      <c r="S234" s="258"/>
      <c r="T234" s="258"/>
      <c r="U234" s="258"/>
      <c r="V234" s="258"/>
      <c r="W234" s="258"/>
      <c r="X234" s="258"/>
      <c r="Y234" s="258"/>
      <c r="Z234" s="258"/>
      <c r="AA234" s="256"/>
      <c r="AB234" s="256"/>
      <c r="AC234" s="259"/>
      <c r="AD234" s="259"/>
      <c r="AE234" s="259"/>
      <c r="AF234" s="259"/>
      <c r="AG234" s="158"/>
    </row>
    <row r="235" spans="1:33" ht="18.75" customHeight="1">
      <c r="A235" s="156"/>
      <c r="B235" s="156"/>
      <c r="C235" s="247"/>
      <c r="D235" s="721" t="s">
        <v>623</v>
      </c>
      <c r="E235" s="688"/>
      <c r="F235" s="688"/>
      <c r="G235" s="688"/>
      <c r="H235" s="688"/>
      <c r="I235" s="688"/>
      <c r="J235" s="688"/>
      <c r="K235" s="688"/>
      <c r="L235" s="685">
        <f ca="1">L211-L233</f>
        <v>0</v>
      </c>
      <c r="M235" s="685"/>
      <c r="N235" s="685"/>
      <c r="O235" s="685"/>
      <c r="P235" s="685"/>
      <c r="Q235" s="685"/>
      <c r="R235" s="686"/>
      <c r="S235" s="258"/>
      <c r="T235" s="258"/>
      <c r="U235" s="258"/>
      <c r="V235" s="258"/>
      <c r="W235" s="258"/>
      <c r="X235" s="258"/>
      <c r="Y235" s="258"/>
      <c r="Z235" s="258"/>
      <c r="AA235" s="256"/>
      <c r="AB235" s="256"/>
      <c r="AC235" s="259"/>
      <c r="AD235" s="259"/>
      <c r="AE235" s="259"/>
      <c r="AF235" s="259"/>
      <c r="AG235" s="158"/>
    </row>
    <row r="236" spans="1:33" ht="18.75" customHeight="1">
      <c r="A236" s="156"/>
      <c r="B236" s="156"/>
      <c r="C236" s="247"/>
      <c r="D236" s="722"/>
      <c r="E236" s="723"/>
      <c r="F236" s="723"/>
      <c r="G236" s="723"/>
      <c r="H236" s="723"/>
      <c r="I236" s="723"/>
      <c r="J236" s="723"/>
      <c r="K236" s="723"/>
      <c r="L236" s="719"/>
      <c r="M236" s="719"/>
      <c r="N236" s="719"/>
      <c r="O236" s="719"/>
      <c r="P236" s="719"/>
      <c r="Q236" s="719"/>
      <c r="R236" s="720"/>
      <c r="S236" s="258"/>
      <c r="T236" s="258"/>
      <c r="U236" s="258"/>
      <c r="V236" s="258"/>
      <c r="W236" s="258"/>
      <c r="X236" s="258"/>
      <c r="Y236" s="258"/>
      <c r="Z236" s="258"/>
      <c r="AA236" s="256"/>
      <c r="AB236" s="256"/>
      <c r="AC236" s="259"/>
      <c r="AD236" s="259"/>
      <c r="AE236" s="259"/>
      <c r="AF236" s="259"/>
      <c r="AG236" s="158"/>
    </row>
    <row r="237" spans="1:33" ht="18.75" customHeight="1">
      <c r="A237" s="156"/>
      <c r="B237" s="156"/>
      <c r="C237" s="247"/>
      <c r="D237" s="269"/>
      <c r="E237" s="269"/>
      <c r="F237" s="269"/>
      <c r="G237" s="269"/>
      <c r="H237" s="269"/>
      <c r="I237" s="269"/>
      <c r="J237" s="269"/>
      <c r="K237" s="269"/>
      <c r="L237" s="270"/>
      <c r="M237" s="270"/>
      <c r="N237" s="270"/>
      <c r="O237" s="270"/>
      <c r="P237" s="270"/>
      <c r="Q237" s="270"/>
      <c r="R237" s="270"/>
      <c r="S237" s="258"/>
      <c r="T237" s="258"/>
      <c r="U237" s="258"/>
      <c r="V237" s="258"/>
      <c r="W237" s="258"/>
      <c r="X237" s="258"/>
      <c r="Y237" s="258"/>
      <c r="Z237" s="258"/>
      <c r="AA237" s="256"/>
      <c r="AB237" s="256"/>
      <c r="AC237" s="259"/>
      <c r="AD237" s="259"/>
      <c r="AE237" s="259"/>
      <c r="AF237" s="259"/>
      <c r="AG237" s="158"/>
    </row>
    <row r="238" spans="1:33" ht="18.75" customHeight="1">
      <c r="A238" s="156"/>
      <c r="B238" s="156"/>
      <c r="C238" s="247"/>
      <c r="D238" s="574" t="s">
        <v>624</v>
      </c>
      <c r="E238" s="574"/>
      <c r="F238" s="574"/>
      <c r="G238" s="574"/>
      <c r="H238" s="574"/>
      <c r="I238" s="574"/>
      <c r="J238" s="574"/>
      <c r="K238" s="574"/>
      <c r="L238" s="574"/>
      <c r="M238" s="574"/>
      <c r="N238" s="574"/>
      <c r="O238" s="574"/>
      <c r="P238" s="574"/>
      <c r="Q238" s="574"/>
      <c r="R238" s="574"/>
      <c r="S238" s="574"/>
      <c r="T238" s="574"/>
      <c r="U238" s="258"/>
      <c r="V238" s="258"/>
      <c r="W238" s="258"/>
      <c r="X238" s="258"/>
      <c r="Y238" s="258"/>
      <c r="Z238" s="258"/>
      <c r="AA238" s="256"/>
      <c r="AB238" s="256"/>
      <c r="AC238" s="259"/>
      <c r="AD238" s="259"/>
      <c r="AE238" s="259"/>
      <c r="AF238" s="259"/>
      <c r="AG238" s="158"/>
    </row>
    <row r="239" spans="1:33" ht="18.75" customHeight="1">
      <c r="A239" s="156"/>
      <c r="B239" s="156"/>
      <c r="C239" s="247"/>
      <c r="D239" s="690" t="s">
        <v>591</v>
      </c>
      <c r="E239" s="691"/>
      <c r="F239" s="691"/>
      <c r="G239" s="691"/>
      <c r="H239" s="691"/>
      <c r="I239" s="691"/>
      <c r="J239" s="691"/>
      <c r="K239" s="691"/>
      <c r="L239" s="636" t="s">
        <v>327</v>
      </c>
      <c r="M239" s="636"/>
      <c r="N239" s="636"/>
      <c r="O239" s="636"/>
      <c r="P239" s="636" t="s">
        <v>592</v>
      </c>
      <c r="Q239" s="636"/>
      <c r="R239" s="636"/>
      <c r="S239" s="636"/>
      <c r="T239" s="636"/>
      <c r="U239" s="636"/>
      <c r="V239" s="636"/>
      <c r="W239" s="636"/>
      <c r="X239" s="636"/>
      <c r="Y239" s="636"/>
      <c r="Z239" s="637" t="s">
        <v>227</v>
      </c>
      <c r="AA239" s="637"/>
      <c r="AB239" s="637"/>
      <c r="AC239" s="637"/>
      <c r="AD239" s="637"/>
      <c r="AE239" s="637"/>
      <c r="AF239" s="637"/>
      <c r="AG239" s="638"/>
    </row>
    <row r="240" spans="1:33" ht="18.75" customHeight="1">
      <c r="A240" s="156"/>
      <c r="B240" s="156"/>
      <c r="C240" s="247"/>
      <c r="D240" s="554"/>
      <c r="E240" s="555"/>
      <c r="F240" s="555"/>
      <c r="G240" s="555"/>
      <c r="H240" s="555"/>
      <c r="I240" s="555"/>
      <c r="J240" s="555"/>
      <c r="K240" s="555"/>
      <c r="L240" s="666"/>
      <c r="M240" s="666"/>
      <c r="N240" s="666"/>
      <c r="O240" s="666"/>
      <c r="P240" s="575"/>
      <c r="Q240" s="575"/>
      <c r="R240" s="575"/>
      <c r="S240" s="575"/>
      <c r="T240" s="575"/>
      <c r="U240" s="575"/>
      <c r="V240" s="575"/>
      <c r="W240" s="575"/>
      <c r="X240" s="575"/>
      <c r="Y240" s="575"/>
      <c r="Z240" s="667"/>
      <c r="AA240" s="668"/>
      <c r="AB240" s="668"/>
      <c r="AC240" s="668"/>
      <c r="AD240" s="668"/>
      <c r="AE240" s="668"/>
      <c r="AF240" s="668"/>
      <c r="AG240" s="671" t="s">
        <v>171</v>
      </c>
    </row>
    <row r="241" spans="1:33" ht="18.75" customHeight="1">
      <c r="A241" s="156"/>
      <c r="B241" s="156"/>
      <c r="C241" s="247"/>
      <c r="D241" s="554"/>
      <c r="E241" s="555"/>
      <c r="F241" s="555"/>
      <c r="G241" s="555"/>
      <c r="H241" s="555"/>
      <c r="I241" s="555"/>
      <c r="J241" s="555"/>
      <c r="K241" s="555"/>
      <c r="L241" s="666"/>
      <c r="M241" s="666"/>
      <c r="N241" s="666"/>
      <c r="O241" s="666"/>
      <c r="P241" s="575"/>
      <c r="Q241" s="575"/>
      <c r="R241" s="575"/>
      <c r="S241" s="575"/>
      <c r="T241" s="575"/>
      <c r="U241" s="575"/>
      <c r="V241" s="575"/>
      <c r="W241" s="575"/>
      <c r="X241" s="575"/>
      <c r="Y241" s="575"/>
      <c r="Z241" s="669"/>
      <c r="AA241" s="670"/>
      <c r="AB241" s="670"/>
      <c r="AC241" s="670"/>
      <c r="AD241" s="670"/>
      <c r="AE241" s="670"/>
      <c r="AF241" s="670"/>
      <c r="AG241" s="672"/>
    </row>
    <row r="242" spans="1:33" ht="18.75" customHeight="1">
      <c r="A242" s="156"/>
      <c r="B242" s="156"/>
      <c r="C242" s="247"/>
      <c r="D242" s="554"/>
      <c r="E242" s="555"/>
      <c r="F242" s="555"/>
      <c r="G242" s="555"/>
      <c r="H242" s="555"/>
      <c r="I242" s="555"/>
      <c r="J242" s="555"/>
      <c r="K242" s="555"/>
      <c r="L242" s="666"/>
      <c r="M242" s="666"/>
      <c r="N242" s="666"/>
      <c r="O242" s="666"/>
      <c r="P242" s="575"/>
      <c r="Q242" s="575"/>
      <c r="R242" s="575"/>
      <c r="S242" s="575"/>
      <c r="T242" s="575"/>
      <c r="U242" s="575"/>
      <c r="V242" s="575"/>
      <c r="W242" s="575"/>
      <c r="X242" s="575"/>
      <c r="Y242" s="575"/>
      <c r="Z242" s="673"/>
      <c r="AA242" s="673"/>
      <c r="AB242" s="673"/>
      <c r="AC242" s="673"/>
      <c r="AD242" s="673"/>
      <c r="AE242" s="673"/>
      <c r="AF242" s="673"/>
      <c r="AG242" s="674"/>
    </row>
    <row r="243" spans="1:33" ht="18.75" customHeight="1">
      <c r="A243" s="156"/>
      <c r="B243" s="156"/>
      <c r="C243" s="247"/>
      <c r="D243" s="554"/>
      <c r="E243" s="555"/>
      <c r="F243" s="555"/>
      <c r="G243" s="555"/>
      <c r="H243" s="555"/>
      <c r="I243" s="555"/>
      <c r="J243" s="555"/>
      <c r="K243" s="555"/>
      <c r="L243" s="666"/>
      <c r="M243" s="666"/>
      <c r="N243" s="666"/>
      <c r="O243" s="666"/>
      <c r="P243" s="575"/>
      <c r="Q243" s="575"/>
      <c r="R243" s="575"/>
      <c r="S243" s="575"/>
      <c r="T243" s="575"/>
      <c r="U243" s="575"/>
      <c r="V243" s="575"/>
      <c r="W243" s="575"/>
      <c r="X243" s="575"/>
      <c r="Y243" s="575"/>
      <c r="Z243" s="673"/>
      <c r="AA243" s="673"/>
      <c r="AB243" s="673"/>
      <c r="AC243" s="673"/>
      <c r="AD243" s="673"/>
      <c r="AE243" s="673"/>
      <c r="AF243" s="673"/>
      <c r="AG243" s="674"/>
    </row>
    <row r="244" spans="1:33" ht="18.75" customHeight="1">
      <c r="A244" s="156"/>
      <c r="B244" s="156"/>
      <c r="C244" s="247"/>
      <c r="D244" s="692" t="s">
        <v>173</v>
      </c>
      <c r="E244" s="693"/>
      <c r="F244" s="693"/>
      <c r="G244" s="693"/>
      <c r="H244" s="696"/>
      <c r="I244" s="696"/>
      <c r="J244" s="693" t="s">
        <v>593</v>
      </c>
      <c r="K244" s="693"/>
      <c r="L244" s="675"/>
      <c r="M244" s="675"/>
      <c r="N244" s="675"/>
      <c r="O244" s="675"/>
      <c r="P244" s="675"/>
      <c r="Q244" s="675"/>
      <c r="R244" s="675"/>
      <c r="S244" s="675"/>
      <c r="T244" s="675"/>
      <c r="U244" s="675"/>
      <c r="V244" s="675"/>
      <c r="W244" s="675"/>
      <c r="X244" s="675"/>
      <c r="Y244" s="675"/>
      <c r="Z244" s="673"/>
      <c r="AA244" s="673"/>
      <c r="AB244" s="673"/>
      <c r="AC244" s="673"/>
      <c r="AD244" s="673"/>
      <c r="AE244" s="673"/>
      <c r="AF244" s="673"/>
      <c r="AG244" s="674"/>
    </row>
    <row r="245" spans="1:33" ht="18.75" customHeight="1">
      <c r="A245" s="156"/>
      <c r="B245" s="156"/>
      <c r="C245" s="247"/>
      <c r="D245" s="694"/>
      <c r="E245" s="695"/>
      <c r="F245" s="695"/>
      <c r="G245" s="695"/>
      <c r="H245" s="697"/>
      <c r="I245" s="697"/>
      <c r="J245" s="695"/>
      <c r="K245" s="695"/>
      <c r="L245" s="676"/>
      <c r="M245" s="676"/>
      <c r="N245" s="676"/>
      <c r="O245" s="676"/>
      <c r="P245" s="676"/>
      <c r="Q245" s="676"/>
      <c r="R245" s="676"/>
      <c r="S245" s="676"/>
      <c r="T245" s="676"/>
      <c r="U245" s="676"/>
      <c r="V245" s="676"/>
      <c r="W245" s="676"/>
      <c r="X245" s="676"/>
      <c r="Y245" s="676"/>
      <c r="Z245" s="677"/>
      <c r="AA245" s="677"/>
      <c r="AB245" s="677"/>
      <c r="AC245" s="677"/>
      <c r="AD245" s="677"/>
      <c r="AE245" s="677"/>
      <c r="AF245" s="677"/>
      <c r="AG245" s="678"/>
    </row>
    <row r="246" spans="1:33" ht="18.75" customHeight="1">
      <c r="A246" s="156"/>
      <c r="B246" s="156"/>
      <c r="C246" s="247"/>
      <c r="D246" s="255"/>
      <c r="E246" s="255"/>
      <c r="F246" s="255"/>
      <c r="G246" s="255"/>
      <c r="H246" s="255"/>
      <c r="I246" s="255"/>
      <c r="J246" s="257"/>
      <c r="K246" s="257"/>
      <c r="L246" s="257"/>
      <c r="M246" s="257"/>
      <c r="N246" s="257"/>
      <c r="O246" s="257"/>
      <c r="P246" s="257"/>
      <c r="Q246" s="260"/>
      <c r="R246" s="258"/>
      <c r="S246" s="258"/>
      <c r="T246" s="258"/>
      <c r="U246" s="258"/>
      <c r="V246" s="679" t="s">
        <v>594</v>
      </c>
      <c r="W246" s="680"/>
      <c r="X246" s="680"/>
      <c r="Y246" s="680"/>
      <c r="Z246" s="681">
        <f>SUM(Z240,Z242:AG245)</f>
        <v>0</v>
      </c>
      <c r="AA246" s="682"/>
      <c r="AB246" s="682"/>
      <c r="AC246" s="682"/>
      <c r="AD246" s="682"/>
      <c r="AE246" s="682"/>
      <c r="AF246" s="682"/>
      <c r="AG246" s="683"/>
    </row>
    <row r="247" spans="1:33" ht="18.75" customHeight="1">
      <c r="A247" s="156"/>
      <c r="B247" s="156"/>
      <c r="C247" s="247"/>
      <c r="D247" s="255"/>
      <c r="E247" s="255"/>
      <c r="F247" s="255"/>
      <c r="G247" s="255"/>
      <c r="H247" s="255"/>
      <c r="I247" s="255"/>
      <c r="J247" s="257"/>
      <c r="K247" s="257"/>
      <c r="L247" s="257"/>
      <c r="M247" s="257"/>
      <c r="N247" s="257"/>
      <c r="O247" s="257"/>
      <c r="P247" s="257"/>
      <c r="Q247" s="260"/>
      <c r="R247" s="258"/>
      <c r="S247" s="258"/>
      <c r="T247" s="258"/>
      <c r="U247" s="258"/>
      <c r="V247" s="566"/>
      <c r="W247" s="567"/>
      <c r="X247" s="567"/>
      <c r="Y247" s="567"/>
      <c r="Z247" s="571"/>
      <c r="AA247" s="572"/>
      <c r="AB247" s="572"/>
      <c r="AC247" s="572"/>
      <c r="AD247" s="572"/>
      <c r="AE247" s="572"/>
      <c r="AF247" s="572"/>
      <c r="AG247" s="573"/>
    </row>
    <row r="248" spans="1:33" ht="18.75" customHeight="1">
      <c r="A248" s="156"/>
      <c r="B248" s="156"/>
      <c r="C248" s="247"/>
      <c r="D248" s="255"/>
      <c r="E248" s="255"/>
      <c r="F248" s="255"/>
      <c r="G248" s="422"/>
      <c r="H248" s="255"/>
      <c r="I248" s="255"/>
      <c r="J248" s="257"/>
      <c r="K248" s="257"/>
      <c r="L248" s="257"/>
      <c r="M248" s="257"/>
      <c r="N248" s="257"/>
      <c r="O248" s="257"/>
      <c r="P248" s="257"/>
      <c r="Q248" s="260"/>
      <c r="R248" s="258"/>
      <c r="S248" s="258"/>
      <c r="T248" s="258"/>
      <c r="U248" s="258"/>
      <c r="V248" s="258"/>
      <c r="W248" s="258"/>
      <c r="X248" s="258"/>
      <c r="Y248" s="258"/>
      <c r="Z248" s="258"/>
      <c r="AA248" s="256"/>
      <c r="AB248" s="256"/>
      <c r="AC248" s="259"/>
      <c r="AD248" s="259"/>
      <c r="AE248" s="259"/>
      <c r="AF248" s="259"/>
      <c r="AG248" s="158"/>
    </row>
    <row r="249" spans="1:33" ht="18.75" customHeight="1">
      <c r="A249" s="156"/>
      <c r="B249" s="156"/>
      <c r="C249" s="247"/>
      <c r="D249" s="574" t="s">
        <v>826</v>
      </c>
      <c r="E249" s="574"/>
      <c r="F249" s="574"/>
      <c r="G249" s="574"/>
      <c r="H249" s="574"/>
      <c r="I249" s="574"/>
      <c r="J249" s="574"/>
      <c r="K249" s="574"/>
      <c r="L249" s="574"/>
      <c r="M249" s="574"/>
      <c r="N249" s="574"/>
      <c r="O249" s="574"/>
      <c r="P249" s="574"/>
      <c r="Q249" s="574"/>
      <c r="R249" s="574"/>
      <c r="S249" s="574"/>
      <c r="T249" s="574"/>
      <c r="U249" s="574"/>
      <c r="V249" s="574"/>
      <c r="W249" s="574"/>
      <c r="X249" s="574"/>
      <c r="Y249" s="258"/>
      <c r="Z249" s="258"/>
      <c r="AA249" s="256"/>
      <c r="AB249" s="256"/>
      <c r="AC249" s="259"/>
      <c r="AD249" s="259"/>
      <c r="AE249" s="259"/>
      <c r="AF249" s="259"/>
      <c r="AG249" s="158"/>
    </row>
    <row r="250" spans="1:33" ht="18.75" customHeight="1">
      <c r="A250" s="156"/>
      <c r="B250" s="156"/>
      <c r="C250" s="247"/>
      <c r="D250" s="654" t="s">
        <v>600</v>
      </c>
      <c r="E250" s="655"/>
      <c r="F250" s="655"/>
      <c r="G250" s="655"/>
      <c r="H250" s="655"/>
      <c r="I250" s="655"/>
      <c r="J250" s="655"/>
      <c r="K250" s="655"/>
      <c r="L250" s="658" t="s">
        <v>601</v>
      </c>
      <c r="M250" s="655"/>
      <c r="N250" s="655"/>
      <c r="O250" s="655" t="s">
        <v>602</v>
      </c>
      <c r="P250" s="655"/>
      <c r="Q250" s="655"/>
      <c r="R250" s="655"/>
      <c r="S250" s="658" t="s">
        <v>603</v>
      </c>
      <c r="T250" s="655"/>
      <c r="U250" s="659" t="s">
        <v>604</v>
      </c>
      <c r="V250" s="660"/>
      <c r="W250" s="658" t="s">
        <v>605</v>
      </c>
      <c r="X250" s="658"/>
      <c r="Y250" s="658" t="s">
        <v>606</v>
      </c>
      <c r="Z250" s="658"/>
      <c r="AA250" s="658"/>
      <c r="AB250" s="658" t="s">
        <v>607</v>
      </c>
      <c r="AC250" s="658"/>
      <c r="AD250" s="658"/>
      <c r="AE250" s="658"/>
      <c r="AF250" s="658"/>
      <c r="AG250" s="663"/>
    </row>
    <row r="251" spans="1:33" ht="18.75" customHeight="1">
      <c r="A251" s="156"/>
      <c r="B251" s="156"/>
      <c r="C251" s="247"/>
      <c r="D251" s="656"/>
      <c r="E251" s="657"/>
      <c r="F251" s="657"/>
      <c r="G251" s="657"/>
      <c r="H251" s="657"/>
      <c r="I251" s="657"/>
      <c r="J251" s="657"/>
      <c r="K251" s="657"/>
      <c r="L251" s="657"/>
      <c r="M251" s="657"/>
      <c r="N251" s="657"/>
      <c r="O251" s="657"/>
      <c r="P251" s="657"/>
      <c r="Q251" s="657"/>
      <c r="R251" s="657"/>
      <c r="S251" s="657"/>
      <c r="T251" s="657"/>
      <c r="U251" s="661"/>
      <c r="V251" s="661"/>
      <c r="W251" s="662"/>
      <c r="X251" s="662"/>
      <c r="Y251" s="662"/>
      <c r="Z251" s="662"/>
      <c r="AA251" s="662"/>
      <c r="AB251" s="662"/>
      <c r="AC251" s="662"/>
      <c r="AD251" s="662"/>
      <c r="AE251" s="662"/>
      <c r="AF251" s="662"/>
      <c r="AG251" s="664"/>
    </row>
    <row r="252" spans="1:33" ht="18.75" customHeight="1">
      <c r="A252" s="156"/>
      <c r="B252" s="156"/>
      <c r="C252" s="247"/>
      <c r="D252" s="554"/>
      <c r="E252" s="555"/>
      <c r="F252" s="555"/>
      <c r="G252" s="555"/>
      <c r="H252" s="555"/>
      <c r="I252" s="555"/>
      <c r="J252" s="555"/>
      <c r="K252" s="555"/>
      <c r="L252" s="558"/>
      <c r="M252" s="558"/>
      <c r="N252" s="558"/>
      <c r="O252" s="665"/>
      <c r="P252" s="665"/>
      <c r="Q252" s="665"/>
      <c r="R252" s="665"/>
      <c r="S252" s="562" t="s">
        <v>237</v>
      </c>
      <c r="T252" s="562"/>
      <c r="U252" s="575"/>
      <c r="V252" s="575"/>
      <c r="W252" s="640">
        <f ca="1">IF(S252="均等","-",'償却③-1'!L5)</f>
        <v>12</v>
      </c>
      <c r="X252" s="640"/>
      <c r="Y252" s="641"/>
      <c r="Z252" s="642"/>
      <c r="AA252" s="645" t="s">
        <v>608</v>
      </c>
      <c r="AB252" s="647">
        <f ca="1">IFERROR('償却③-1'!Q5,0)</f>
        <v>0</v>
      </c>
      <c r="AC252" s="648"/>
      <c r="AD252" s="648"/>
      <c r="AE252" s="648"/>
      <c r="AF252" s="648"/>
      <c r="AG252" s="649"/>
    </row>
    <row r="253" spans="1:33" ht="18.75" customHeight="1">
      <c r="A253" s="156"/>
      <c r="B253" s="156"/>
      <c r="C253" s="247"/>
      <c r="D253" s="554"/>
      <c r="E253" s="555"/>
      <c r="F253" s="555"/>
      <c r="G253" s="555"/>
      <c r="H253" s="555"/>
      <c r="I253" s="555"/>
      <c r="J253" s="555"/>
      <c r="K253" s="555"/>
      <c r="L253" s="558"/>
      <c r="M253" s="558"/>
      <c r="N253" s="558"/>
      <c r="O253" s="665"/>
      <c r="P253" s="665"/>
      <c r="Q253" s="665"/>
      <c r="R253" s="665"/>
      <c r="S253" s="562"/>
      <c r="T253" s="562"/>
      <c r="U253" s="575"/>
      <c r="V253" s="575"/>
      <c r="W253" s="653">
        <v>12</v>
      </c>
      <c r="X253" s="653"/>
      <c r="Y253" s="641"/>
      <c r="Z253" s="642"/>
      <c r="AA253" s="645"/>
      <c r="AB253" s="648"/>
      <c r="AC253" s="648"/>
      <c r="AD253" s="648"/>
      <c r="AE253" s="648"/>
      <c r="AF253" s="648"/>
      <c r="AG253" s="649"/>
    </row>
    <row r="254" spans="1:33" ht="18.75" customHeight="1">
      <c r="A254" s="156"/>
      <c r="B254" s="156"/>
      <c r="C254" s="247"/>
      <c r="D254" s="554"/>
      <c r="E254" s="555"/>
      <c r="F254" s="555"/>
      <c r="G254" s="555"/>
      <c r="H254" s="555"/>
      <c r="I254" s="555"/>
      <c r="J254" s="555"/>
      <c r="K254" s="555"/>
      <c r="L254" s="558"/>
      <c r="M254" s="558"/>
      <c r="N254" s="558"/>
      <c r="O254" s="665"/>
      <c r="P254" s="665"/>
      <c r="Q254" s="665"/>
      <c r="R254" s="665"/>
      <c r="S254" s="562"/>
      <c r="T254" s="562"/>
      <c r="U254" s="575"/>
      <c r="V254" s="575"/>
      <c r="W254" s="640">
        <f ca="1">IF(S254="均等","-",'償却④-1'!L5)</f>
        <v>12</v>
      </c>
      <c r="X254" s="640"/>
      <c r="Y254" s="641"/>
      <c r="Z254" s="642"/>
      <c r="AA254" s="645" t="s">
        <v>633</v>
      </c>
      <c r="AB254" s="647">
        <f ca="1">IFERROR('償却④-1'!Q5,0)</f>
        <v>0</v>
      </c>
      <c r="AC254" s="648"/>
      <c r="AD254" s="648"/>
      <c r="AE254" s="648"/>
      <c r="AF254" s="648"/>
      <c r="AG254" s="649"/>
    </row>
    <row r="255" spans="1:33" ht="18.75" customHeight="1">
      <c r="A255" s="156"/>
      <c r="B255" s="156"/>
      <c r="C255" s="247"/>
      <c r="D255" s="556"/>
      <c r="E255" s="557"/>
      <c r="F255" s="557"/>
      <c r="G255" s="557"/>
      <c r="H255" s="557"/>
      <c r="I255" s="557"/>
      <c r="J255" s="557"/>
      <c r="K255" s="557"/>
      <c r="L255" s="559"/>
      <c r="M255" s="559"/>
      <c r="N255" s="559"/>
      <c r="O255" s="718"/>
      <c r="P255" s="718"/>
      <c r="Q255" s="718"/>
      <c r="R255" s="718"/>
      <c r="S255" s="563"/>
      <c r="T255" s="563"/>
      <c r="U255" s="639"/>
      <c r="V255" s="639"/>
      <c r="W255" s="652">
        <v>12</v>
      </c>
      <c r="X255" s="652"/>
      <c r="Y255" s="643"/>
      <c r="Z255" s="644"/>
      <c r="AA255" s="646"/>
      <c r="AB255" s="650"/>
      <c r="AC255" s="650"/>
      <c r="AD255" s="650"/>
      <c r="AE255" s="650"/>
      <c r="AF255" s="650"/>
      <c r="AG255" s="651"/>
    </row>
    <row r="256" spans="1:33" ht="18.75" customHeight="1">
      <c r="A256" s="156"/>
      <c r="B256" s="156"/>
      <c r="C256" s="247"/>
      <c r="D256" s="261"/>
      <c r="E256" s="261"/>
      <c r="F256" s="261"/>
      <c r="G256" s="261"/>
      <c r="H256" s="261"/>
      <c r="I256" s="261"/>
      <c r="J256" s="262"/>
      <c r="K256" s="262"/>
      <c r="L256" s="262"/>
      <c r="M256" s="262"/>
      <c r="N256" s="263"/>
      <c r="O256" s="263"/>
      <c r="P256" s="263"/>
      <c r="Q256" s="263"/>
      <c r="R256" s="264"/>
      <c r="S256" s="264"/>
      <c r="T256" s="264"/>
      <c r="U256" s="264"/>
      <c r="V256" s="264"/>
      <c r="W256" s="264"/>
      <c r="X256" s="264"/>
      <c r="Y256" s="629" t="s">
        <v>217</v>
      </c>
      <c r="Z256" s="629"/>
      <c r="AA256" s="629"/>
      <c r="AB256" s="631">
        <f ca="1">SUM(AB252:AG255)</f>
        <v>0</v>
      </c>
      <c r="AC256" s="632"/>
      <c r="AD256" s="632"/>
      <c r="AE256" s="632"/>
      <c r="AF256" s="632"/>
      <c r="AG256" s="632"/>
    </row>
    <row r="257" spans="1:43" ht="18.75" customHeight="1">
      <c r="A257" s="156"/>
      <c r="B257" s="156"/>
      <c r="C257" s="247"/>
      <c r="D257" s="261"/>
      <c r="E257" s="261"/>
      <c r="F257" s="261"/>
      <c r="G257" s="261"/>
      <c r="H257" s="261"/>
      <c r="I257" s="261"/>
      <c r="J257" s="262"/>
      <c r="K257" s="262"/>
      <c r="L257" s="262"/>
      <c r="M257" s="262"/>
      <c r="N257" s="263"/>
      <c r="O257" s="263"/>
      <c r="P257" s="263"/>
      <c r="Q257" s="156"/>
      <c r="R257" s="156"/>
      <c r="S257" s="156"/>
      <c r="T257" s="156"/>
      <c r="U257" s="156"/>
      <c r="V257" s="156"/>
      <c r="W257" s="156"/>
      <c r="X257" s="156"/>
      <c r="Y257" s="630"/>
      <c r="Z257" s="630"/>
      <c r="AA257" s="630"/>
      <c r="AB257" s="633"/>
      <c r="AC257" s="633"/>
      <c r="AD257" s="633"/>
      <c r="AE257" s="633"/>
      <c r="AF257" s="633"/>
      <c r="AG257" s="633"/>
    </row>
    <row r="258" spans="1:43" ht="18.75" customHeight="1">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242"/>
      <c r="AA258" s="156"/>
      <c r="AB258" s="156"/>
      <c r="AC258" s="158"/>
      <c r="AD258" s="158"/>
      <c r="AE258" s="158"/>
      <c r="AF258" s="158"/>
      <c r="AG258" s="158"/>
    </row>
    <row r="259" spans="1:43" ht="18.75" customHeight="1">
      <c r="A259" s="156"/>
      <c r="B259" s="156"/>
      <c r="C259" s="706" t="s">
        <v>672</v>
      </c>
      <c r="D259" s="706"/>
      <c r="E259" s="706"/>
      <c r="F259" s="706"/>
      <c r="G259" s="706"/>
      <c r="H259" s="706"/>
      <c r="I259" s="706"/>
      <c r="J259" s="706"/>
      <c r="K259" s="706"/>
      <c r="L259" s="706"/>
      <c r="M259" s="706"/>
      <c r="N259" s="706"/>
      <c r="O259" s="706"/>
      <c r="P259" s="706"/>
      <c r="Q259" s="706"/>
      <c r="R259" s="156"/>
      <c r="S259" s="156"/>
      <c r="T259" s="156"/>
      <c r="U259" s="156"/>
      <c r="V259" s="156"/>
      <c r="W259" s="156"/>
      <c r="X259" s="156"/>
      <c r="Y259" s="156"/>
      <c r="Z259" s="242"/>
      <c r="AA259" s="156"/>
      <c r="AB259" s="156"/>
      <c r="AC259" s="158"/>
      <c r="AD259" s="158"/>
      <c r="AE259" s="158"/>
      <c r="AF259" s="158"/>
      <c r="AG259" s="158"/>
    </row>
    <row r="260" spans="1:43" ht="18.75" customHeight="1">
      <c r="A260" s="156"/>
      <c r="B260" s="156"/>
      <c r="C260" s="706"/>
      <c r="D260" s="706"/>
      <c r="E260" s="706"/>
      <c r="F260" s="706"/>
      <c r="G260" s="706"/>
      <c r="H260" s="706"/>
      <c r="I260" s="706"/>
      <c r="J260" s="706"/>
      <c r="K260" s="706"/>
      <c r="L260" s="706"/>
      <c r="M260" s="706"/>
      <c r="N260" s="706"/>
      <c r="O260" s="706"/>
      <c r="P260" s="706"/>
      <c r="Q260" s="706"/>
      <c r="R260" s="156"/>
      <c r="S260" s="156"/>
      <c r="T260" s="156"/>
      <c r="U260" s="156"/>
      <c r="V260" s="156"/>
      <c r="W260" s="156"/>
      <c r="X260" s="156"/>
      <c r="Y260" s="156"/>
      <c r="Z260" s="242"/>
      <c r="AA260" s="156"/>
      <c r="AB260" s="156"/>
      <c r="AC260" s="158"/>
      <c r="AD260" s="158"/>
      <c r="AE260" s="158"/>
      <c r="AF260" s="158"/>
      <c r="AG260" s="158"/>
    </row>
    <row r="261" spans="1:43" ht="18.75" customHeight="1">
      <c r="A261" s="156"/>
      <c r="B261" s="156"/>
      <c r="C261" s="552" t="s">
        <v>244</v>
      </c>
      <c r="D261" s="552"/>
      <c r="E261" s="552"/>
      <c r="F261" s="552"/>
      <c r="G261" s="552"/>
      <c r="H261" s="552"/>
      <c r="I261" s="552"/>
      <c r="J261" s="552"/>
      <c r="K261" s="552"/>
      <c r="L261" s="552"/>
      <c r="M261" s="552"/>
      <c r="N261" s="552"/>
      <c r="O261" s="552"/>
      <c r="P261" s="552"/>
      <c r="Q261" s="552"/>
      <c r="R261" s="552"/>
      <c r="S261" s="552"/>
      <c r="T261" s="552"/>
      <c r="U261" s="552"/>
      <c r="V261" s="552"/>
      <c r="W261" s="552"/>
      <c r="X261" s="156"/>
      <c r="Y261" s="545" t="s">
        <v>243</v>
      </c>
      <c r="Z261" s="546"/>
      <c r="AA261" s="156"/>
      <c r="AB261" s="156"/>
      <c r="AC261" s="158"/>
      <c r="AD261" s="158"/>
      <c r="AE261" s="158"/>
      <c r="AF261" s="158"/>
      <c r="AG261" s="158"/>
    </row>
    <row r="262" spans="1:43" ht="18.75" customHeight="1">
      <c r="A262" s="156"/>
      <c r="B262" s="156"/>
      <c r="C262" s="966" t="s">
        <v>241</v>
      </c>
      <c r="D262" s="966"/>
      <c r="E262" s="968"/>
      <c r="F262" s="968"/>
      <c r="G262" s="968"/>
      <c r="H262" s="968"/>
      <c r="I262" s="968"/>
      <c r="J262" s="968"/>
      <c r="K262" s="968"/>
      <c r="L262" s="968"/>
      <c r="M262" s="968"/>
      <c r="N262" s="969"/>
      <c r="O262" s="966" t="s">
        <v>242</v>
      </c>
      <c r="P262" s="966"/>
      <c r="Q262" s="968"/>
      <c r="R262" s="968"/>
      <c r="S262" s="968"/>
      <c r="T262" s="968"/>
      <c r="U262" s="968"/>
      <c r="V262" s="968"/>
      <c r="W262" s="968"/>
      <c r="X262" s="156"/>
      <c r="Y262" s="547"/>
      <c r="Z262" s="548"/>
      <c r="AA262" s="156"/>
      <c r="AB262" s="156"/>
      <c r="AC262" s="158"/>
      <c r="AD262" s="158"/>
      <c r="AE262" s="158"/>
      <c r="AF262" s="158"/>
      <c r="AG262" s="158"/>
      <c r="AH262" s="441"/>
      <c r="AI262" s="441"/>
      <c r="AJ262" s="441"/>
    </row>
    <row r="263" spans="1:43" ht="18.75" customHeight="1">
      <c r="A263" s="156"/>
      <c r="B263" s="156"/>
      <c r="C263" s="967"/>
      <c r="D263" s="967"/>
      <c r="E263" s="617"/>
      <c r="F263" s="617"/>
      <c r="G263" s="617"/>
      <c r="H263" s="617"/>
      <c r="I263" s="617"/>
      <c r="J263" s="617"/>
      <c r="K263" s="617"/>
      <c r="L263" s="617"/>
      <c r="M263" s="617"/>
      <c r="N263" s="969"/>
      <c r="O263" s="967"/>
      <c r="P263" s="967"/>
      <c r="Q263" s="617"/>
      <c r="R263" s="617"/>
      <c r="S263" s="617"/>
      <c r="T263" s="617"/>
      <c r="U263" s="617"/>
      <c r="V263" s="617"/>
      <c r="W263" s="617"/>
      <c r="X263" s="156"/>
      <c r="Y263" s="549"/>
      <c r="Z263" s="550"/>
      <c r="AA263" s="156"/>
      <c r="AB263" s="156"/>
      <c r="AC263" s="158"/>
      <c r="AD263" s="158"/>
      <c r="AE263" s="158"/>
      <c r="AF263" s="158"/>
      <c r="AG263" s="158"/>
      <c r="AH263" s="441"/>
      <c r="AI263" s="441"/>
      <c r="AJ263" s="441"/>
    </row>
    <row r="264" spans="1:43" ht="18.75" customHeight="1">
      <c r="A264" s="156"/>
      <c r="B264" s="156"/>
      <c r="C264" s="156"/>
      <c r="D264" s="156"/>
      <c r="E264" s="156"/>
      <c r="F264" s="160"/>
      <c r="G264" s="160"/>
      <c r="H264" s="160"/>
      <c r="I264" s="160"/>
      <c r="J264" s="160"/>
      <c r="K264" s="160"/>
      <c r="L264" s="160"/>
      <c r="M264" s="160"/>
      <c r="N264" s="160"/>
      <c r="O264" s="160"/>
      <c r="P264" s="160"/>
      <c r="Q264" s="160"/>
      <c r="R264" s="160"/>
      <c r="S264" s="160"/>
      <c r="T264" s="160"/>
      <c r="U264" s="160"/>
      <c r="V264" s="160"/>
      <c r="W264" s="160"/>
      <c r="X264" s="156"/>
      <c r="Y264" s="156"/>
      <c r="Z264" s="242"/>
      <c r="AA264" s="156"/>
      <c r="AB264" s="156"/>
      <c r="AC264" s="158"/>
      <c r="AD264" s="158"/>
      <c r="AE264" s="158"/>
      <c r="AF264" s="158"/>
      <c r="AG264" s="158"/>
      <c r="AH264" s="442"/>
      <c r="AI264" s="442"/>
      <c r="AJ264" s="442"/>
    </row>
    <row r="265" spans="1:43" ht="18.75" customHeight="1">
      <c r="A265" s="156"/>
      <c r="B265" s="156"/>
      <c r="C265" s="552" t="s">
        <v>245</v>
      </c>
      <c r="D265" s="552"/>
      <c r="E265" s="552"/>
      <c r="F265" s="552"/>
      <c r="G265" s="552"/>
      <c r="H265" s="552"/>
      <c r="I265" s="552"/>
      <c r="J265" s="552"/>
      <c r="K265" s="552"/>
      <c r="L265" s="552"/>
      <c r="M265" s="552"/>
      <c r="N265" s="552"/>
      <c r="O265" s="552"/>
      <c r="P265" s="552"/>
      <c r="Q265" s="552"/>
      <c r="R265" s="552"/>
      <c r="S265" s="552"/>
      <c r="T265" s="552"/>
      <c r="U265" s="552"/>
      <c r="V265" s="552"/>
      <c r="W265" s="552"/>
      <c r="X265" s="156"/>
      <c r="Y265" s="156"/>
      <c r="Z265" s="242"/>
      <c r="AA265" s="156"/>
      <c r="AB265" s="156"/>
      <c r="AC265" s="158"/>
      <c r="AD265" s="158"/>
      <c r="AE265" s="158"/>
      <c r="AF265" s="158"/>
      <c r="AG265" s="158"/>
    </row>
    <row r="266" spans="1:43" ht="18.75" customHeight="1">
      <c r="A266" s="156"/>
      <c r="B266" s="156"/>
      <c r="C266" s="579"/>
      <c r="D266" s="579"/>
      <c r="E266" s="579"/>
      <c r="F266" s="579"/>
      <c r="G266" s="579"/>
      <c r="H266" s="579"/>
      <c r="I266" s="579"/>
      <c r="J266" s="580"/>
      <c r="K266" s="580"/>
      <c r="L266" s="242" t="s">
        <v>246</v>
      </c>
      <c r="M266" s="243"/>
      <c r="N266" s="242" t="s">
        <v>250</v>
      </c>
      <c r="O266" s="243"/>
      <c r="P266" s="242" t="s">
        <v>248</v>
      </c>
      <c r="Q266" s="579" t="s">
        <v>251</v>
      </c>
      <c r="R266" s="579"/>
      <c r="S266" s="580"/>
      <c r="T266" s="580"/>
      <c r="U266" s="242" t="s">
        <v>246</v>
      </c>
      <c r="V266" s="243"/>
      <c r="W266" s="242" t="s">
        <v>250</v>
      </c>
      <c r="X266" s="243"/>
      <c r="Y266" s="242" t="s">
        <v>248</v>
      </c>
      <c r="Z266" s="553" t="s">
        <v>252</v>
      </c>
      <c r="AA266" s="553"/>
      <c r="AB266" s="247"/>
      <c r="AC266" s="162"/>
      <c r="AD266" s="162"/>
      <c r="AE266" s="162"/>
      <c r="AF266" s="162"/>
      <c r="AG266" s="162"/>
    </row>
    <row r="267" spans="1:43" ht="18.75" customHeight="1">
      <c r="A267" s="156"/>
      <c r="B267" s="156"/>
      <c r="C267" s="579"/>
      <c r="D267" s="579"/>
      <c r="E267" s="579"/>
      <c r="F267" s="579"/>
      <c r="G267" s="579"/>
      <c r="H267" s="579"/>
      <c r="I267" s="579"/>
      <c r="J267" s="242" t="s">
        <v>253</v>
      </c>
      <c r="K267" s="242"/>
      <c r="L267" s="242"/>
      <c r="M267" s="242"/>
      <c r="N267" s="242" t="s">
        <v>254</v>
      </c>
      <c r="O267" s="242"/>
      <c r="P267" s="242"/>
      <c r="Q267" s="242"/>
      <c r="R267" s="242" t="s">
        <v>255</v>
      </c>
      <c r="S267" s="242"/>
      <c r="T267" s="242"/>
      <c r="U267" s="156"/>
      <c r="V267" s="156"/>
      <c r="W267" s="156"/>
      <c r="X267" s="156"/>
      <c r="Y267" s="156"/>
      <c r="Z267" s="242"/>
      <c r="AA267" s="156"/>
      <c r="AB267" s="156"/>
      <c r="AC267" s="158"/>
      <c r="AD267" s="158"/>
      <c r="AE267" s="158"/>
      <c r="AF267" s="158"/>
      <c r="AG267" s="158"/>
      <c r="AH267" s="443"/>
      <c r="AI267" s="443"/>
      <c r="AJ267" s="443"/>
    </row>
    <row r="268" spans="1:43" ht="18.75" customHeight="1">
      <c r="A268" s="156"/>
      <c r="B268" s="156"/>
      <c r="C268" s="579"/>
      <c r="D268" s="579"/>
      <c r="E268" s="579"/>
      <c r="F268" s="579"/>
      <c r="G268" s="579"/>
      <c r="H268" s="579"/>
      <c r="I268" s="579"/>
      <c r="J268" s="172"/>
      <c r="K268" s="172"/>
      <c r="L268" s="172"/>
      <c r="M268" s="172"/>
      <c r="N268" s="172"/>
      <c r="O268" s="172"/>
      <c r="P268" s="172"/>
      <c r="Q268" s="172"/>
      <c r="R268" s="160"/>
      <c r="S268" s="156"/>
      <c r="T268" s="156"/>
      <c r="U268" s="156"/>
      <c r="V268" s="156"/>
      <c r="W268" s="156"/>
      <c r="X268" s="156"/>
      <c r="Y268" s="156"/>
      <c r="Z268" s="242"/>
      <c r="AA268" s="156"/>
      <c r="AB268" s="156"/>
      <c r="AC268" s="158"/>
      <c r="AD268" s="158"/>
      <c r="AE268" s="158"/>
      <c r="AF268" s="158"/>
      <c r="AG268" s="158"/>
      <c r="AH268" s="443"/>
      <c r="AI268" s="443"/>
      <c r="AJ268" s="443"/>
    </row>
    <row r="269" spans="1:43" ht="18.75" customHeight="1">
      <c r="A269" s="156"/>
      <c r="B269" s="156"/>
      <c r="C269" s="579"/>
      <c r="D269" s="579"/>
      <c r="E269" s="579"/>
      <c r="F269" s="579"/>
      <c r="G269" s="579"/>
      <c r="H269" s="579"/>
      <c r="I269" s="579"/>
      <c r="J269" s="185" t="s">
        <v>253</v>
      </c>
      <c r="K269" s="160"/>
      <c r="L269" s="160"/>
      <c r="M269" s="160"/>
      <c r="N269" s="160"/>
      <c r="O269" s="160"/>
      <c r="P269" s="160"/>
      <c r="Q269" s="160"/>
      <c r="R269" s="160"/>
      <c r="S269" s="156"/>
      <c r="T269" s="156"/>
      <c r="U269" s="156"/>
      <c r="V269" s="156"/>
      <c r="W269" s="156"/>
      <c r="X269" s="156"/>
      <c r="Y269" s="156"/>
      <c r="Z269" s="242" t="s">
        <v>255</v>
      </c>
      <c r="AA269" s="156"/>
      <c r="AB269" s="156"/>
      <c r="AC269" s="158"/>
      <c r="AD269" s="158"/>
      <c r="AE269" s="158"/>
      <c r="AF269" s="158"/>
      <c r="AG269" s="158"/>
      <c r="AH269" s="443"/>
      <c r="AI269" s="443"/>
      <c r="AJ269" s="443"/>
    </row>
    <row r="270" spans="1:43" ht="18.75" customHeight="1">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242"/>
      <c r="AA270" s="156"/>
      <c r="AB270" s="156"/>
      <c r="AC270" s="158"/>
      <c r="AD270" s="158"/>
      <c r="AE270" s="158"/>
      <c r="AF270" s="158"/>
      <c r="AG270" s="158"/>
      <c r="AH270" s="443"/>
      <c r="AI270" s="443"/>
      <c r="AJ270" s="443"/>
      <c r="AL270" s="1001">
        <v>2</v>
      </c>
      <c r="AM270" s="1001"/>
      <c r="AN270" s="1001"/>
      <c r="AO270" s="544" t="str">
        <f>IF(AL270=1,"農業","営業")</f>
        <v>営業</v>
      </c>
      <c r="AP270" s="544"/>
      <c r="AQ270" s="544"/>
    </row>
    <row r="271" spans="1:43" ht="18.75" customHeight="1">
      <c r="A271" s="156"/>
      <c r="B271" s="156"/>
      <c r="C271" s="552" t="s">
        <v>256</v>
      </c>
      <c r="D271" s="552"/>
      <c r="E271" s="552"/>
      <c r="F271" s="185" t="s">
        <v>253</v>
      </c>
      <c r="G271" s="580"/>
      <c r="H271" s="580"/>
      <c r="I271" s="580"/>
      <c r="J271" s="580"/>
      <c r="K271" s="580"/>
      <c r="L271" s="580"/>
      <c r="M271" s="580"/>
      <c r="N271" s="580"/>
      <c r="O271" s="580"/>
      <c r="P271" s="580"/>
      <c r="Q271" s="580"/>
      <c r="R271" s="580"/>
      <c r="S271" s="580"/>
      <c r="T271" s="580"/>
      <c r="U271" s="580"/>
      <c r="V271" s="580"/>
      <c r="W271" s="580"/>
      <c r="X271" s="156" t="s">
        <v>255</v>
      </c>
      <c r="Y271" s="156"/>
      <c r="Z271" s="242"/>
      <c r="AA271" s="156"/>
      <c r="AB271" s="156"/>
      <c r="AC271" s="158"/>
      <c r="AD271" s="158"/>
      <c r="AE271" s="158"/>
      <c r="AF271" s="158"/>
      <c r="AG271" s="158"/>
      <c r="AH271" s="443"/>
      <c r="AI271" s="443"/>
      <c r="AJ271" s="443"/>
    </row>
    <row r="272" spans="1:43" ht="18.75" customHeight="1">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242"/>
      <c r="AA272" s="156"/>
      <c r="AB272" s="156"/>
      <c r="AC272" s="158"/>
      <c r="AD272" s="158"/>
      <c r="AE272" s="158"/>
      <c r="AF272" s="158"/>
      <c r="AG272" s="158"/>
      <c r="AH272" s="443"/>
      <c r="AI272" s="443"/>
      <c r="AJ272" s="443"/>
    </row>
    <row r="273" spans="1:55" ht="18.75" customHeight="1">
      <c r="A273" s="156"/>
      <c r="B273" s="156"/>
      <c r="C273" s="578" t="s">
        <v>466</v>
      </c>
      <c r="D273" s="578"/>
      <c r="E273" s="578"/>
      <c r="F273" s="578"/>
      <c r="G273" s="578"/>
      <c r="H273" s="578"/>
      <c r="I273" s="156"/>
      <c r="J273" s="156"/>
      <c r="K273" s="156"/>
      <c r="L273" s="156"/>
      <c r="M273" s="156"/>
      <c r="N273" s="156"/>
      <c r="O273" s="156"/>
      <c r="P273" s="156"/>
      <c r="Q273" s="156"/>
      <c r="R273" s="156"/>
      <c r="S273" s="156"/>
      <c r="T273" s="156"/>
      <c r="U273" s="156"/>
      <c r="V273" s="156"/>
      <c r="W273" s="156"/>
      <c r="X273" s="156"/>
      <c r="Y273" s="156"/>
      <c r="Z273" s="242"/>
      <c r="AA273" s="156"/>
      <c r="AB273" s="156"/>
      <c r="AC273" s="158"/>
      <c r="AD273" s="158"/>
      <c r="AE273" s="158"/>
      <c r="AF273" s="158"/>
      <c r="AG273" s="158"/>
    </row>
    <row r="274" spans="1:55" ht="18.75" customHeight="1">
      <c r="A274" s="156"/>
      <c r="B274" s="156"/>
      <c r="C274" s="578"/>
      <c r="D274" s="578"/>
      <c r="E274" s="578"/>
      <c r="F274" s="578"/>
      <c r="G274" s="578"/>
      <c r="H274" s="578"/>
      <c r="I274" s="156"/>
      <c r="J274" s="156"/>
      <c r="K274" s="156"/>
      <c r="L274" s="156"/>
      <c r="M274" s="156"/>
      <c r="N274" s="156"/>
      <c r="O274" s="156"/>
      <c r="P274" s="156"/>
      <c r="Q274" s="156"/>
      <c r="R274" s="156"/>
      <c r="S274" s="156"/>
      <c r="T274" s="156"/>
      <c r="U274" s="156"/>
      <c r="V274" s="156"/>
      <c r="W274" s="156"/>
      <c r="X274" s="156"/>
      <c r="Y274" s="156"/>
      <c r="Z274" s="242"/>
      <c r="AA274" s="156"/>
      <c r="AB274" s="156"/>
      <c r="AC274" s="158"/>
      <c r="AD274" s="158"/>
      <c r="AE274" s="158"/>
      <c r="AF274" s="158"/>
      <c r="AG274" s="158"/>
    </row>
    <row r="275" spans="1:55" ht="18.75" customHeight="1">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242"/>
      <c r="AA275" s="156"/>
      <c r="AB275" s="156"/>
      <c r="AC275" s="158"/>
      <c r="AD275" s="158"/>
      <c r="AE275" s="158"/>
      <c r="AF275" s="158"/>
      <c r="AG275" s="158"/>
    </row>
    <row r="276" spans="1:55" ht="18.75" customHeight="1">
      <c r="A276" s="156"/>
      <c r="B276" s="156"/>
      <c r="C276" s="552" t="s">
        <v>274</v>
      </c>
      <c r="D276" s="552"/>
      <c r="E276" s="552"/>
      <c r="F276" s="552"/>
      <c r="G276" s="552"/>
      <c r="H276" s="552"/>
      <c r="I276" s="552"/>
      <c r="J276" s="552"/>
      <c r="K276" s="552"/>
      <c r="L276" s="156"/>
      <c r="M276" s="156"/>
      <c r="N276" s="156"/>
      <c r="O276" s="156"/>
      <c r="P276" s="156"/>
      <c r="Q276" s="156"/>
      <c r="R276" s="156"/>
      <c r="S276" s="156"/>
      <c r="T276" s="156"/>
      <c r="U276" s="156"/>
      <c r="V276" s="156"/>
      <c r="W276" s="156"/>
      <c r="X276" s="156"/>
      <c r="Y276" s="156"/>
      <c r="Z276" s="242"/>
      <c r="AA276" s="156"/>
      <c r="AB276" s="156"/>
      <c r="AC276" s="158"/>
      <c r="AD276" s="158"/>
      <c r="AE276" s="158"/>
      <c r="AF276" s="158"/>
      <c r="AG276" s="158"/>
      <c r="AO276" s="436" t="s">
        <v>257</v>
      </c>
    </row>
    <row r="277" spans="1:55" ht="18.75" customHeight="1">
      <c r="A277" s="156"/>
      <c r="B277" s="160"/>
      <c r="C277" s="613" t="s">
        <v>284</v>
      </c>
      <c r="D277" s="613"/>
      <c r="E277" s="613"/>
      <c r="F277" s="613"/>
      <c r="G277" s="613"/>
      <c r="H277" s="613"/>
      <c r="I277" s="613"/>
      <c r="J277" s="613"/>
      <c r="K277" s="613"/>
      <c r="L277" s="613"/>
      <c r="M277" s="613"/>
      <c r="N277" s="160"/>
      <c r="O277" s="160"/>
      <c r="P277" s="160"/>
      <c r="Q277" s="160"/>
      <c r="R277" s="160"/>
      <c r="S277" s="160"/>
      <c r="T277" s="160"/>
      <c r="U277" s="160"/>
      <c r="V277" s="160"/>
      <c r="W277" s="160"/>
      <c r="X277" s="172"/>
      <c r="Y277" s="160"/>
      <c r="Z277" s="160"/>
      <c r="AA277" s="156"/>
      <c r="AB277" s="156"/>
      <c r="AC277" s="158"/>
      <c r="AD277" s="158"/>
      <c r="AE277" s="158"/>
      <c r="AF277" s="158"/>
      <c r="AG277" s="158"/>
      <c r="AO277" s="544" t="b">
        <v>0</v>
      </c>
      <c r="AP277" s="544"/>
      <c r="AQ277" s="544"/>
    </row>
    <row r="278" spans="1:55" ht="18.75" customHeight="1">
      <c r="A278" s="156"/>
      <c r="B278" s="160"/>
      <c r="C278" s="601" t="s">
        <v>275</v>
      </c>
      <c r="D278" s="602"/>
      <c r="E278" s="595"/>
      <c r="F278" s="596"/>
      <c r="G278" s="596"/>
      <c r="H278" s="596"/>
      <c r="I278" s="596"/>
      <c r="J278" s="596"/>
      <c r="K278" s="596"/>
      <c r="L278" s="597"/>
      <c r="M278" s="585" t="s">
        <v>278</v>
      </c>
      <c r="N278" s="586"/>
      <c r="O278" s="589"/>
      <c r="P278" s="590"/>
      <c r="Q278" s="590"/>
      <c r="R278" s="590"/>
      <c r="S278" s="590"/>
      <c r="T278" s="590"/>
      <c r="U278" s="591"/>
      <c r="V278" s="601" t="s">
        <v>276</v>
      </c>
      <c r="W278" s="602"/>
      <c r="X278" s="186"/>
      <c r="Y278" s="611" t="s">
        <v>318</v>
      </c>
      <c r="Z278" s="612"/>
      <c r="AA278" s="156"/>
      <c r="AB278" s="156"/>
      <c r="AC278" s="158"/>
      <c r="AD278" s="158"/>
      <c r="AE278" s="158"/>
      <c r="AF278" s="158"/>
      <c r="AG278" s="158"/>
      <c r="AO278" s="436" t="s">
        <v>258</v>
      </c>
      <c r="AR278" s="436" t="s">
        <v>261</v>
      </c>
      <c r="AT278" s="420" t="s">
        <v>262</v>
      </c>
      <c r="AU278" s="436" t="s">
        <v>263</v>
      </c>
    </row>
    <row r="279" spans="1:55" ht="18.75" customHeight="1">
      <c r="A279" s="156"/>
      <c r="B279" s="160"/>
      <c r="C279" s="603"/>
      <c r="D279" s="604"/>
      <c r="E279" s="598"/>
      <c r="F279" s="599"/>
      <c r="G279" s="599"/>
      <c r="H279" s="599"/>
      <c r="I279" s="599"/>
      <c r="J279" s="599"/>
      <c r="K279" s="599"/>
      <c r="L279" s="600"/>
      <c r="M279" s="587"/>
      <c r="N279" s="588"/>
      <c r="O279" s="592"/>
      <c r="P279" s="593"/>
      <c r="Q279" s="593"/>
      <c r="R279" s="593"/>
      <c r="S279" s="593"/>
      <c r="T279" s="593"/>
      <c r="U279" s="594"/>
      <c r="V279" s="603"/>
      <c r="W279" s="604"/>
      <c r="X279" s="186"/>
      <c r="Y279" s="611" t="s">
        <v>319</v>
      </c>
      <c r="Z279" s="612"/>
      <c r="AA279" s="156"/>
      <c r="AB279" s="156"/>
      <c r="AC279" s="158"/>
      <c r="AD279" s="158"/>
      <c r="AE279" s="158"/>
      <c r="AF279" s="158"/>
      <c r="AG279" s="158"/>
      <c r="AO279" s="544" t="b">
        <v>0</v>
      </c>
      <c r="AP279" s="544"/>
      <c r="AQ279" s="544"/>
      <c r="AR279" s="544" t="b">
        <v>0</v>
      </c>
      <c r="AS279" s="544"/>
      <c r="AT279" s="544"/>
      <c r="AU279" s="544" t="b">
        <v>0</v>
      </c>
      <c r="AV279" s="544"/>
      <c r="AW279" s="544"/>
    </row>
    <row r="280" spans="1:55" ht="18.75" customHeight="1">
      <c r="A280" s="156"/>
      <c r="B280" s="160"/>
      <c r="C280" s="585" t="s">
        <v>279</v>
      </c>
      <c r="D280" s="586"/>
      <c r="E280" s="608" t="s">
        <v>286</v>
      </c>
      <c r="F280" s="609"/>
      <c r="G280" s="609"/>
      <c r="H280" s="609"/>
      <c r="I280" s="609"/>
      <c r="J280" s="609"/>
      <c r="K280" s="609"/>
      <c r="L280" s="610"/>
      <c r="M280" s="585" t="s">
        <v>280</v>
      </c>
      <c r="N280" s="586"/>
      <c r="O280" s="581"/>
      <c r="P280" s="582"/>
      <c r="Q280" s="582"/>
      <c r="R280" s="582"/>
      <c r="S280" s="248"/>
      <c r="T280" s="585" t="s">
        <v>282</v>
      </c>
      <c r="U280" s="586"/>
      <c r="V280" s="545" t="s">
        <v>283</v>
      </c>
      <c r="W280" s="551"/>
      <c r="X280" s="188"/>
      <c r="Y280" s="188"/>
      <c r="Z280" s="189"/>
      <c r="AA280" s="156"/>
      <c r="AB280" s="156"/>
      <c r="AC280" s="158"/>
      <c r="AD280" s="158"/>
      <c r="AE280" s="158"/>
      <c r="AF280" s="158"/>
      <c r="AG280" s="158"/>
      <c r="AO280" s="436" t="s">
        <v>259</v>
      </c>
    </row>
    <row r="281" spans="1:55" ht="18.75" customHeight="1">
      <c r="A281" s="156"/>
      <c r="B281" s="160"/>
      <c r="C281" s="587"/>
      <c r="D281" s="588"/>
      <c r="E281" s="605"/>
      <c r="F281" s="606"/>
      <c r="G281" s="606"/>
      <c r="H281" s="606"/>
      <c r="I281" s="606"/>
      <c r="J281" s="606"/>
      <c r="K281" s="606"/>
      <c r="L281" s="607"/>
      <c r="M281" s="587"/>
      <c r="N281" s="588"/>
      <c r="O281" s="583"/>
      <c r="P281" s="584"/>
      <c r="Q281" s="584"/>
      <c r="R281" s="584"/>
      <c r="S281" s="190" t="s">
        <v>281</v>
      </c>
      <c r="T281" s="587"/>
      <c r="U281" s="588"/>
      <c r="V281" s="614" t="s">
        <v>541</v>
      </c>
      <c r="W281" s="615"/>
      <c r="X281" s="533"/>
      <c r="Y281" s="534"/>
      <c r="Z281" s="191" t="s">
        <v>277</v>
      </c>
      <c r="AA281" s="156"/>
      <c r="AB281" s="156"/>
      <c r="AC281" s="158"/>
      <c r="AD281" s="158"/>
      <c r="AE281" s="158"/>
      <c r="AF281" s="158"/>
      <c r="AG281" s="158"/>
      <c r="AO281" s="544" t="b">
        <v>0</v>
      </c>
      <c r="AP281" s="544"/>
      <c r="AQ281" s="544"/>
    </row>
    <row r="282" spans="1:55" ht="18.75" customHeight="1">
      <c r="A282" s="156"/>
      <c r="B282" s="160"/>
      <c r="C282" s="623" t="str">
        <f ca="1">IF(AND(Sheet2!AW31&gt;=10000000,O280&lt;=480000),"☑","□")</f>
        <v>□</v>
      </c>
      <c r="D282" s="625" t="s">
        <v>516</v>
      </c>
      <c r="E282" s="625"/>
      <c r="F282" s="625"/>
      <c r="G282" s="625"/>
      <c r="H282" s="625"/>
      <c r="I282" s="625"/>
      <c r="J282" s="625"/>
      <c r="K282" s="625"/>
      <c r="L282" s="625"/>
      <c r="M282" s="625"/>
      <c r="N282" s="626"/>
      <c r="O282" s="585" t="s">
        <v>320</v>
      </c>
      <c r="P282" s="586"/>
      <c r="Q282" s="547"/>
      <c r="R282" s="616"/>
      <c r="S282" s="616"/>
      <c r="T282" s="616"/>
      <c r="U282" s="616"/>
      <c r="V282" s="616"/>
      <c r="W282" s="616"/>
      <c r="X282" s="616"/>
      <c r="Y282" s="616"/>
      <c r="Z282" s="548"/>
      <c r="AA282" s="156"/>
      <c r="AB282" s="156"/>
      <c r="AC282" s="158"/>
      <c r="AD282" s="158"/>
      <c r="AE282" s="158"/>
      <c r="AF282" s="158"/>
      <c r="AG282" s="158"/>
      <c r="AO282" s="436" t="s">
        <v>260</v>
      </c>
      <c r="AR282" s="436" t="s">
        <v>264</v>
      </c>
      <c r="AU282" s="436" t="s">
        <v>265</v>
      </c>
      <c r="AX282" s="436" t="s">
        <v>266</v>
      </c>
      <c r="BA282" s="436" t="s">
        <v>267</v>
      </c>
    </row>
    <row r="283" spans="1:55" ht="18.75" customHeight="1">
      <c r="A283" s="156"/>
      <c r="B283" s="156"/>
      <c r="C283" s="624"/>
      <c r="D283" s="627"/>
      <c r="E283" s="627"/>
      <c r="F283" s="627"/>
      <c r="G283" s="627"/>
      <c r="H283" s="627"/>
      <c r="I283" s="627"/>
      <c r="J283" s="627"/>
      <c r="K283" s="627"/>
      <c r="L283" s="627"/>
      <c r="M283" s="627"/>
      <c r="N283" s="628"/>
      <c r="O283" s="587"/>
      <c r="P283" s="588"/>
      <c r="Q283" s="549"/>
      <c r="R283" s="617"/>
      <c r="S283" s="617"/>
      <c r="T283" s="617"/>
      <c r="U283" s="617"/>
      <c r="V283" s="617"/>
      <c r="W283" s="617"/>
      <c r="X283" s="617"/>
      <c r="Y283" s="617"/>
      <c r="Z283" s="550"/>
      <c r="AA283" s="156"/>
      <c r="AB283" s="156"/>
      <c r="AC283" s="158"/>
      <c r="AD283" s="158"/>
      <c r="AE283" s="158"/>
      <c r="AF283" s="158"/>
      <c r="AG283" s="158"/>
      <c r="AO283" s="544" t="b">
        <v>0</v>
      </c>
      <c r="AP283" s="544"/>
      <c r="AQ283" s="544"/>
      <c r="AR283" s="544" t="b">
        <v>0</v>
      </c>
      <c r="AS283" s="544"/>
      <c r="AT283" s="544"/>
      <c r="AU283" s="544" t="b">
        <v>0</v>
      </c>
      <c r="AV283" s="544"/>
      <c r="AW283" s="544"/>
      <c r="AX283" s="544" t="b">
        <v>0</v>
      </c>
      <c r="AY283" s="544"/>
      <c r="AZ283" s="544"/>
      <c r="BA283" s="544" t="b">
        <v>0</v>
      </c>
      <c r="BB283" s="544"/>
      <c r="BC283" s="544"/>
    </row>
    <row r="284" spans="1:55" ht="18.75" customHeight="1">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242"/>
      <c r="AA284" s="156"/>
      <c r="AB284" s="156"/>
      <c r="AC284" s="158"/>
      <c r="AD284" s="158"/>
      <c r="AE284" s="158"/>
      <c r="AF284" s="158"/>
      <c r="AG284" s="158"/>
    </row>
    <row r="285" spans="1:55" ht="18.75" customHeight="1">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242"/>
      <c r="AA285" s="156"/>
      <c r="AB285" s="156"/>
      <c r="AC285" s="158"/>
      <c r="AD285" s="158"/>
      <c r="AE285" s="158"/>
      <c r="AF285" s="158"/>
      <c r="AG285" s="158"/>
      <c r="AM285" s="544" t="s">
        <v>287</v>
      </c>
      <c r="AN285" s="544"/>
      <c r="AO285" s="544"/>
      <c r="AP285" s="544"/>
      <c r="AQ285" s="544"/>
      <c r="AR285" s="544"/>
    </row>
    <row r="286" spans="1:55" ht="18.75" customHeight="1">
      <c r="A286" s="156"/>
      <c r="B286" s="156"/>
      <c r="C286" s="156" t="s">
        <v>321</v>
      </c>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242"/>
      <c r="AA286" s="156"/>
      <c r="AB286" s="156"/>
      <c r="AC286" s="158"/>
      <c r="AD286" s="158"/>
      <c r="AE286" s="158"/>
      <c r="AF286" s="158"/>
      <c r="AG286" s="158"/>
      <c r="AN286" s="928">
        <f>E281</f>
        <v>0</v>
      </c>
      <c r="AO286" s="928"/>
      <c r="AP286" s="928"/>
      <c r="AQ286" s="928"/>
    </row>
    <row r="287" spans="1:55" ht="18.75" customHeight="1">
      <c r="A287" s="156"/>
      <c r="B287" s="156"/>
      <c r="C287" s="545" t="s">
        <v>328</v>
      </c>
      <c r="D287" s="551"/>
      <c r="E287" s="551"/>
      <c r="F287" s="551"/>
      <c r="G287" s="551"/>
      <c r="H287" s="546"/>
      <c r="I287" s="545" t="s">
        <v>327</v>
      </c>
      <c r="J287" s="551"/>
      <c r="K287" s="551"/>
      <c r="L287" s="546"/>
      <c r="M287" s="545" t="s">
        <v>326</v>
      </c>
      <c r="N287" s="546"/>
      <c r="O287" s="545" t="s">
        <v>325</v>
      </c>
      <c r="P287" s="551"/>
      <c r="Q287" s="546"/>
      <c r="R287" s="545" t="s">
        <v>324</v>
      </c>
      <c r="S287" s="546"/>
      <c r="T287" s="545" t="s">
        <v>323</v>
      </c>
      <c r="U287" s="551"/>
      <c r="V287" s="551"/>
      <c r="W287" s="551"/>
      <c r="X287" s="551"/>
      <c r="Y287" s="551"/>
      <c r="Z287" s="551"/>
      <c r="AA287" s="551"/>
      <c r="AB287" s="551"/>
      <c r="AC287" s="551"/>
      <c r="AD287" s="546"/>
      <c r="AE287" s="158"/>
      <c r="AF287" s="158"/>
      <c r="AG287" s="158"/>
    </row>
    <row r="288" spans="1:55" ht="18.75" customHeight="1">
      <c r="A288" s="156"/>
      <c r="B288" s="156"/>
      <c r="C288" s="872"/>
      <c r="D288" s="873"/>
      <c r="E288" s="873"/>
      <c r="F288" s="873"/>
      <c r="G288" s="873"/>
      <c r="H288" s="874"/>
      <c r="I288" s="877"/>
      <c r="J288" s="878"/>
      <c r="K288" s="878"/>
      <c r="L288" s="879"/>
      <c r="M288" s="530"/>
      <c r="N288" s="532"/>
      <c r="O288" s="530"/>
      <c r="P288" s="531"/>
      <c r="Q288" s="532"/>
      <c r="R288" s="192"/>
      <c r="S288" s="192"/>
      <c r="T288" s="872"/>
      <c r="U288" s="873"/>
      <c r="V288" s="873"/>
      <c r="W288" s="873"/>
      <c r="X288" s="873"/>
      <c r="Y288" s="873"/>
      <c r="Z288" s="873"/>
      <c r="AA288" s="873"/>
      <c r="AB288" s="873"/>
      <c r="AC288" s="873"/>
      <c r="AD288" s="874"/>
      <c r="AE288" s="158"/>
      <c r="AF288" s="158"/>
      <c r="AG288" s="158"/>
      <c r="AN288" s="927">
        <f>E281</f>
        <v>0</v>
      </c>
      <c r="AO288" s="884"/>
      <c r="AP288" s="884"/>
      <c r="AQ288" s="884"/>
    </row>
    <row r="289" spans="1:44" ht="18.75" customHeight="1">
      <c r="A289" s="156"/>
      <c r="B289" s="156"/>
      <c r="C289" s="875"/>
      <c r="D289" s="580"/>
      <c r="E289" s="580"/>
      <c r="F289" s="580"/>
      <c r="G289" s="580"/>
      <c r="H289" s="876"/>
      <c r="I289" s="880"/>
      <c r="J289" s="881"/>
      <c r="K289" s="881"/>
      <c r="L289" s="882"/>
      <c r="M289" s="533"/>
      <c r="N289" s="535"/>
      <c r="O289" s="533"/>
      <c r="P289" s="534"/>
      <c r="Q289" s="535"/>
      <c r="R289" s="618" t="s">
        <v>318</v>
      </c>
      <c r="S289" s="618" t="s">
        <v>319</v>
      </c>
      <c r="T289" s="875"/>
      <c r="U289" s="580"/>
      <c r="V289" s="580"/>
      <c r="W289" s="580"/>
      <c r="X289" s="580"/>
      <c r="Y289" s="580"/>
      <c r="Z289" s="580"/>
      <c r="AA289" s="580"/>
      <c r="AB289" s="580"/>
      <c r="AC289" s="580"/>
      <c r="AD289" s="876"/>
      <c r="AE289" s="158"/>
      <c r="AF289" s="158"/>
      <c r="AG289" s="158"/>
      <c r="AM289" s="434"/>
      <c r="AN289" s="544">
        <v>1</v>
      </c>
      <c r="AO289" s="544"/>
      <c r="AP289" s="434"/>
      <c r="AQ289" s="434"/>
    </row>
    <row r="290" spans="1:44" ht="18.75" customHeight="1">
      <c r="A290" s="156"/>
      <c r="B290" s="156"/>
      <c r="C290" s="545" t="s">
        <v>329</v>
      </c>
      <c r="D290" s="551"/>
      <c r="E290" s="551"/>
      <c r="F290" s="546"/>
      <c r="G290" s="620"/>
      <c r="H290" s="621"/>
      <c r="I290" s="621"/>
      <c r="J290" s="621"/>
      <c r="K290" s="621"/>
      <c r="L290" s="621"/>
      <c r="M290" s="621"/>
      <c r="N290" s="622"/>
      <c r="O290" s="614"/>
      <c r="P290" s="615"/>
      <c r="Q290" s="244" t="s">
        <v>322</v>
      </c>
      <c r="R290" s="619"/>
      <c r="S290" s="619"/>
      <c r="T290" s="160"/>
      <c r="U290" s="160"/>
      <c r="V290" s="160"/>
      <c r="W290" s="160"/>
      <c r="X290" s="160"/>
      <c r="Y290" s="160"/>
      <c r="Z290" s="160"/>
      <c r="AA290" s="156"/>
      <c r="AB290" s="156"/>
      <c r="AC290" s="158"/>
      <c r="AD290" s="158"/>
      <c r="AE290" s="158"/>
      <c r="AF290" s="158"/>
      <c r="AG290" s="158"/>
      <c r="AM290" s="434"/>
      <c r="AN290" s="434"/>
      <c r="AO290" s="434"/>
      <c r="AP290" s="434"/>
      <c r="AQ290" s="434"/>
    </row>
    <row r="291" spans="1:44" ht="18.75" customHeight="1">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242"/>
      <c r="AA291" s="156"/>
      <c r="AB291" s="156"/>
      <c r="AC291" s="158"/>
      <c r="AD291" s="158"/>
      <c r="AE291" s="158"/>
      <c r="AF291" s="158"/>
      <c r="AG291" s="158"/>
    </row>
    <row r="292" spans="1:44" ht="18.75" customHeight="1">
      <c r="A292" s="156"/>
      <c r="B292" s="156"/>
      <c r="C292" s="545" t="s">
        <v>328</v>
      </c>
      <c r="D292" s="551"/>
      <c r="E292" s="551"/>
      <c r="F292" s="551"/>
      <c r="G292" s="551"/>
      <c r="H292" s="546"/>
      <c r="I292" s="545" t="s">
        <v>327</v>
      </c>
      <c r="J292" s="551"/>
      <c r="K292" s="551"/>
      <c r="L292" s="546"/>
      <c r="M292" s="545" t="s">
        <v>326</v>
      </c>
      <c r="N292" s="546"/>
      <c r="O292" s="545" t="s">
        <v>325</v>
      </c>
      <c r="P292" s="551"/>
      <c r="Q292" s="546"/>
      <c r="R292" s="545" t="s">
        <v>324</v>
      </c>
      <c r="S292" s="546"/>
      <c r="T292" s="545" t="s">
        <v>323</v>
      </c>
      <c r="U292" s="551"/>
      <c r="V292" s="551"/>
      <c r="W292" s="551"/>
      <c r="X292" s="551"/>
      <c r="Y292" s="551"/>
      <c r="Z292" s="551"/>
      <c r="AA292" s="551"/>
      <c r="AB292" s="551"/>
      <c r="AC292" s="551"/>
      <c r="AD292" s="546"/>
      <c r="AE292" s="158"/>
      <c r="AF292" s="158"/>
      <c r="AG292" s="158"/>
    </row>
    <row r="293" spans="1:44" ht="18.75" customHeight="1">
      <c r="A293" s="156"/>
      <c r="B293" s="156"/>
      <c r="C293" s="872"/>
      <c r="D293" s="873"/>
      <c r="E293" s="873"/>
      <c r="F293" s="873"/>
      <c r="G293" s="873"/>
      <c r="H293" s="874"/>
      <c r="I293" s="877"/>
      <c r="J293" s="878"/>
      <c r="K293" s="878"/>
      <c r="L293" s="879"/>
      <c r="M293" s="530"/>
      <c r="N293" s="532"/>
      <c r="O293" s="530"/>
      <c r="P293" s="531"/>
      <c r="Q293" s="532"/>
      <c r="R293" s="192"/>
      <c r="S293" s="192"/>
      <c r="T293" s="872"/>
      <c r="U293" s="873"/>
      <c r="V293" s="873"/>
      <c r="W293" s="873"/>
      <c r="X293" s="873"/>
      <c r="Y293" s="873"/>
      <c r="Z293" s="873"/>
      <c r="AA293" s="873"/>
      <c r="AB293" s="873"/>
      <c r="AC293" s="873"/>
      <c r="AD293" s="874"/>
      <c r="AE293" s="158"/>
      <c r="AF293" s="158"/>
      <c r="AG293" s="158"/>
      <c r="AN293" s="884"/>
      <c r="AO293" s="884"/>
    </row>
    <row r="294" spans="1:44" ht="18.75" customHeight="1">
      <c r="A294" s="156"/>
      <c r="B294" s="156"/>
      <c r="C294" s="875"/>
      <c r="D294" s="580"/>
      <c r="E294" s="580"/>
      <c r="F294" s="580"/>
      <c r="G294" s="580"/>
      <c r="H294" s="876"/>
      <c r="I294" s="880"/>
      <c r="J294" s="881"/>
      <c r="K294" s="881"/>
      <c r="L294" s="882"/>
      <c r="M294" s="533"/>
      <c r="N294" s="535"/>
      <c r="O294" s="533"/>
      <c r="P294" s="534"/>
      <c r="Q294" s="535"/>
      <c r="R294" s="618" t="s">
        <v>318</v>
      </c>
      <c r="S294" s="618" t="s">
        <v>319</v>
      </c>
      <c r="T294" s="875"/>
      <c r="U294" s="580"/>
      <c r="V294" s="580"/>
      <c r="W294" s="580"/>
      <c r="X294" s="580"/>
      <c r="Y294" s="580"/>
      <c r="Z294" s="580"/>
      <c r="AA294" s="580"/>
      <c r="AB294" s="580"/>
      <c r="AC294" s="580"/>
      <c r="AD294" s="876"/>
      <c r="AE294" s="158"/>
      <c r="AF294" s="158"/>
      <c r="AG294" s="158"/>
    </row>
    <row r="295" spans="1:44" ht="18.75" customHeight="1">
      <c r="A295" s="156"/>
      <c r="B295" s="156"/>
      <c r="C295" s="545" t="s">
        <v>329</v>
      </c>
      <c r="D295" s="551"/>
      <c r="E295" s="551"/>
      <c r="F295" s="546"/>
      <c r="G295" s="620"/>
      <c r="H295" s="621"/>
      <c r="I295" s="621"/>
      <c r="J295" s="621"/>
      <c r="K295" s="621"/>
      <c r="L295" s="621"/>
      <c r="M295" s="621"/>
      <c r="N295" s="622"/>
      <c r="O295" s="614"/>
      <c r="P295" s="615"/>
      <c r="Q295" s="244" t="s">
        <v>322</v>
      </c>
      <c r="R295" s="619"/>
      <c r="S295" s="619"/>
      <c r="T295" s="160"/>
      <c r="U295" s="160"/>
      <c r="V295" s="160"/>
      <c r="W295" s="160"/>
      <c r="X295" s="160"/>
      <c r="Y295" s="160"/>
      <c r="Z295" s="160"/>
      <c r="AA295" s="156"/>
      <c r="AB295" s="156"/>
      <c r="AC295" s="158"/>
      <c r="AD295" s="158"/>
      <c r="AE295" s="158"/>
      <c r="AF295" s="158"/>
      <c r="AG295" s="158"/>
    </row>
    <row r="296" spans="1:44" ht="18.75" customHeight="1">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242"/>
      <c r="AA296" s="156"/>
      <c r="AB296" s="156"/>
      <c r="AC296" s="158"/>
      <c r="AD296" s="158"/>
      <c r="AE296" s="158"/>
      <c r="AF296" s="158"/>
      <c r="AG296" s="158"/>
    </row>
    <row r="297" spans="1:44" ht="18.75" customHeight="1">
      <c r="A297" s="156"/>
      <c r="B297" s="156"/>
      <c r="C297" s="545" t="s">
        <v>328</v>
      </c>
      <c r="D297" s="551"/>
      <c r="E297" s="551"/>
      <c r="F297" s="551"/>
      <c r="G297" s="551"/>
      <c r="H297" s="546"/>
      <c r="I297" s="545" t="s">
        <v>327</v>
      </c>
      <c r="J297" s="551"/>
      <c r="K297" s="551"/>
      <c r="L297" s="546"/>
      <c r="M297" s="545" t="s">
        <v>326</v>
      </c>
      <c r="N297" s="546"/>
      <c r="O297" s="545" t="s">
        <v>325</v>
      </c>
      <c r="P297" s="551"/>
      <c r="Q297" s="546"/>
      <c r="R297" s="545" t="s">
        <v>276</v>
      </c>
      <c r="S297" s="546"/>
      <c r="T297" s="545" t="s">
        <v>323</v>
      </c>
      <c r="U297" s="551"/>
      <c r="V297" s="551"/>
      <c r="W297" s="551"/>
      <c r="X297" s="551"/>
      <c r="Y297" s="551"/>
      <c r="Z297" s="551"/>
      <c r="AA297" s="551"/>
      <c r="AB297" s="551"/>
      <c r="AC297" s="551"/>
      <c r="AD297" s="546"/>
      <c r="AE297" s="158"/>
      <c r="AF297" s="158"/>
      <c r="AG297" s="158"/>
    </row>
    <row r="298" spans="1:44" ht="18.75" customHeight="1">
      <c r="A298" s="156"/>
      <c r="B298" s="156"/>
      <c r="C298" s="872"/>
      <c r="D298" s="873"/>
      <c r="E298" s="873"/>
      <c r="F298" s="873"/>
      <c r="G298" s="873"/>
      <c r="H298" s="874"/>
      <c r="I298" s="877"/>
      <c r="J298" s="878"/>
      <c r="K298" s="878"/>
      <c r="L298" s="879"/>
      <c r="M298" s="530"/>
      <c r="N298" s="532"/>
      <c r="O298" s="530"/>
      <c r="P298" s="531"/>
      <c r="Q298" s="532"/>
      <c r="R298" s="192"/>
      <c r="S298" s="192"/>
      <c r="T298" s="872"/>
      <c r="U298" s="873"/>
      <c r="V298" s="873"/>
      <c r="W298" s="873"/>
      <c r="X298" s="873"/>
      <c r="Y298" s="873"/>
      <c r="Z298" s="873"/>
      <c r="AA298" s="873"/>
      <c r="AB298" s="873"/>
      <c r="AC298" s="873"/>
      <c r="AD298" s="874"/>
      <c r="AE298" s="158"/>
      <c r="AF298" s="158"/>
      <c r="AG298" s="158"/>
      <c r="AN298" s="544">
        <v>1</v>
      </c>
      <c r="AO298" s="544"/>
      <c r="AP298" s="884" t="str">
        <f>IF(AND(ISTEXT(C288),AN298=1),"同居",IF(AND(ISTEXT(C288),AN298=2),"別居","　"))</f>
        <v>　</v>
      </c>
      <c r="AQ298" s="884"/>
      <c r="AR298" s="884"/>
    </row>
    <row r="299" spans="1:44" ht="18.75" customHeight="1">
      <c r="A299" s="156"/>
      <c r="B299" s="156"/>
      <c r="C299" s="875"/>
      <c r="D299" s="580"/>
      <c r="E299" s="580"/>
      <c r="F299" s="580"/>
      <c r="G299" s="580"/>
      <c r="H299" s="876"/>
      <c r="I299" s="880"/>
      <c r="J299" s="881"/>
      <c r="K299" s="881"/>
      <c r="L299" s="882"/>
      <c r="M299" s="533"/>
      <c r="N299" s="535"/>
      <c r="O299" s="533"/>
      <c r="P299" s="534"/>
      <c r="Q299" s="535"/>
      <c r="R299" s="618" t="s">
        <v>318</v>
      </c>
      <c r="S299" s="618" t="s">
        <v>319</v>
      </c>
      <c r="T299" s="875"/>
      <c r="U299" s="580"/>
      <c r="V299" s="580"/>
      <c r="W299" s="580"/>
      <c r="X299" s="580"/>
      <c r="Y299" s="580"/>
      <c r="Z299" s="580"/>
      <c r="AA299" s="580"/>
      <c r="AB299" s="580"/>
      <c r="AC299" s="580"/>
      <c r="AD299" s="876"/>
      <c r="AE299" s="158"/>
      <c r="AF299" s="158"/>
      <c r="AG299" s="158"/>
      <c r="AP299" s="434"/>
      <c r="AQ299" s="434"/>
      <c r="AR299" s="434"/>
    </row>
    <row r="300" spans="1:44" ht="18.75" customHeight="1">
      <c r="A300" s="156"/>
      <c r="B300" s="156"/>
      <c r="C300" s="545" t="s">
        <v>329</v>
      </c>
      <c r="D300" s="551"/>
      <c r="E300" s="551"/>
      <c r="F300" s="546"/>
      <c r="G300" s="620"/>
      <c r="H300" s="621"/>
      <c r="I300" s="621"/>
      <c r="J300" s="621"/>
      <c r="K300" s="621"/>
      <c r="L300" s="621"/>
      <c r="M300" s="621"/>
      <c r="N300" s="622"/>
      <c r="O300" s="614"/>
      <c r="P300" s="615"/>
      <c r="Q300" s="244" t="s">
        <v>322</v>
      </c>
      <c r="R300" s="619"/>
      <c r="S300" s="619"/>
      <c r="T300" s="160"/>
      <c r="U300" s="160"/>
      <c r="V300" s="160"/>
      <c r="W300" s="160"/>
      <c r="X300" s="160"/>
      <c r="Y300" s="160"/>
      <c r="Z300" s="160"/>
      <c r="AA300" s="156"/>
      <c r="AB300" s="156"/>
      <c r="AC300" s="158"/>
      <c r="AD300" s="158"/>
      <c r="AE300" s="158"/>
      <c r="AF300" s="158"/>
      <c r="AG300" s="158"/>
    </row>
    <row r="301" spans="1:44" ht="18.75" customHeight="1">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242"/>
      <c r="AA301" s="156"/>
      <c r="AB301" s="156"/>
      <c r="AC301" s="158"/>
      <c r="AD301" s="158"/>
      <c r="AE301" s="158"/>
      <c r="AF301" s="158"/>
      <c r="AG301" s="158"/>
    </row>
    <row r="302" spans="1:44" ht="18.75" customHeight="1">
      <c r="A302" s="156"/>
      <c r="B302" s="156"/>
      <c r="C302" s="545" t="s">
        <v>328</v>
      </c>
      <c r="D302" s="551"/>
      <c r="E302" s="551"/>
      <c r="F302" s="551"/>
      <c r="G302" s="551"/>
      <c r="H302" s="546"/>
      <c r="I302" s="545" t="s">
        <v>327</v>
      </c>
      <c r="J302" s="551"/>
      <c r="K302" s="551"/>
      <c r="L302" s="546"/>
      <c r="M302" s="545" t="s">
        <v>326</v>
      </c>
      <c r="N302" s="546"/>
      <c r="O302" s="545" t="s">
        <v>325</v>
      </c>
      <c r="P302" s="551"/>
      <c r="Q302" s="546"/>
      <c r="R302" s="545" t="s">
        <v>324</v>
      </c>
      <c r="S302" s="546"/>
      <c r="T302" s="545" t="s">
        <v>323</v>
      </c>
      <c r="U302" s="551"/>
      <c r="V302" s="551"/>
      <c r="W302" s="551"/>
      <c r="X302" s="551"/>
      <c r="Y302" s="551"/>
      <c r="Z302" s="551"/>
      <c r="AA302" s="551"/>
      <c r="AB302" s="551"/>
      <c r="AC302" s="551"/>
      <c r="AD302" s="546"/>
      <c r="AE302" s="158"/>
      <c r="AF302" s="158"/>
      <c r="AG302" s="158"/>
    </row>
    <row r="303" spans="1:44" ht="18.75" customHeight="1">
      <c r="A303" s="156"/>
      <c r="B303" s="156"/>
      <c r="C303" s="872"/>
      <c r="D303" s="873"/>
      <c r="E303" s="873"/>
      <c r="F303" s="873"/>
      <c r="G303" s="873"/>
      <c r="H303" s="874"/>
      <c r="I303" s="877"/>
      <c r="J303" s="878"/>
      <c r="K303" s="878"/>
      <c r="L303" s="879"/>
      <c r="M303" s="530"/>
      <c r="N303" s="532"/>
      <c r="O303" s="530"/>
      <c r="P303" s="531"/>
      <c r="Q303" s="532"/>
      <c r="R303" s="192"/>
      <c r="S303" s="192"/>
      <c r="T303" s="872"/>
      <c r="U303" s="873"/>
      <c r="V303" s="873"/>
      <c r="W303" s="873"/>
      <c r="X303" s="873"/>
      <c r="Y303" s="873"/>
      <c r="Z303" s="873"/>
      <c r="AA303" s="873"/>
      <c r="AB303" s="873"/>
      <c r="AC303" s="873"/>
      <c r="AD303" s="874"/>
      <c r="AE303" s="158"/>
      <c r="AF303" s="158"/>
      <c r="AG303" s="158"/>
      <c r="AN303" s="544">
        <v>1</v>
      </c>
      <c r="AO303" s="544"/>
      <c r="AP303" s="884" t="str">
        <f>IF(AND(ISTEXT(C293),AN303=1),"同居",IF(AND(ISTEXT(C293),AN303=2),"別居","　"))</f>
        <v>　</v>
      </c>
      <c r="AQ303" s="884"/>
      <c r="AR303" s="884"/>
    </row>
    <row r="304" spans="1:44" ht="18.75" customHeight="1">
      <c r="A304" s="156"/>
      <c r="B304" s="156"/>
      <c r="C304" s="875"/>
      <c r="D304" s="580"/>
      <c r="E304" s="580"/>
      <c r="F304" s="580"/>
      <c r="G304" s="580"/>
      <c r="H304" s="876"/>
      <c r="I304" s="880"/>
      <c r="J304" s="881"/>
      <c r="K304" s="881"/>
      <c r="L304" s="882"/>
      <c r="M304" s="533"/>
      <c r="N304" s="535"/>
      <c r="O304" s="533"/>
      <c r="P304" s="534"/>
      <c r="Q304" s="535"/>
      <c r="R304" s="618" t="s">
        <v>318</v>
      </c>
      <c r="S304" s="618" t="s">
        <v>319</v>
      </c>
      <c r="T304" s="875"/>
      <c r="U304" s="580"/>
      <c r="V304" s="580"/>
      <c r="W304" s="580"/>
      <c r="X304" s="580"/>
      <c r="Y304" s="580"/>
      <c r="Z304" s="580"/>
      <c r="AA304" s="580"/>
      <c r="AB304" s="580"/>
      <c r="AC304" s="580"/>
      <c r="AD304" s="876"/>
      <c r="AE304" s="158"/>
      <c r="AF304" s="158"/>
      <c r="AG304" s="158"/>
      <c r="AP304" s="434"/>
      <c r="AQ304" s="434"/>
      <c r="AR304" s="434"/>
    </row>
    <row r="305" spans="1:44" ht="18.75" customHeight="1">
      <c r="A305" s="156"/>
      <c r="B305" s="156"/>
      <c r="C305" s="545" t="s">
        <v>329</v>
      </c>
      <c r="D305" s="551"/>
      <c r="E305" s="551"/>
      <c r="F305" s="546"/>
      <c r="G305" s="620"/>
      <c r="H305" s="621"/>
      <c r="I305" s="621"/>
      <c r="J305" s="621"/>
      <c r="K305" s="621"/>
      <c r="L305" s="621"/>
      <c r="M305" s="621"/>
      <c r="N305" s="622"/>
      <c r="O305" s="614"/>
      <c r="P305" s="615"/>
      <c r="Q305" s="244" t="s">
        <v>322</v>
      </c>
      <c r="R305" s="619"/>
      <c r="S305" s="619"/>
      <c r="T305" s="160"/>
      <c r="U305" s="160"/>
      <c r="V305" s="160"/>
      <c r="W305" s="160"/>
      <c r="X305" s="160"/>
      <c r="Y305" s="160"/>
      <c r="Z305" s="160"/>
      <c r="AA305" s="156"/>
      <c r="AB305" s="156"/>
      <c r="AC305" s="158"/>
      <c r="AD305" s="158"/>
      <c r="AE305" s="158"/>
      <c r="AF305" s="158"/>
      <c r="AG305" s="158"/>
    </row>
    <row r="306" spans="1:44" ht="18.75" customHeight="1">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242"/>
      <c r="AA306" s="156"/>
      <c r="AB306" s="156"/>
      <c r="AC306" s="158"/>
      <c r="AD306" s="158"/>
      <c r="AE306" s="158"/>
      <c r="AF306" s="158"/>
      <c r="AG306" s="158"/>
    </row>
    <row r="307" spans="1:44" ht="18.75" customHeight="1">
      <c r="A307" s="156"/>
      <c r="B307" s="156"/>
      <c r="C307" s="545" t="s">
        <v>328</v>
      </c>
      <c r="D307" s="551"/>
      <c r="E307" s="551"/>
      <c r="F307" s="551"/>
      <c r="G307" s="551"/>
      <c r="H307" s="546"/>
      <c r="I307" s="545" t="s">
        <v>327</v>
      </c>
      <c r="J307" s="551"/>
      <c r="K307" s="551"/>
      <c r="L307" s="546"/>
      <c r="M307" s="545" t="s">
        <v>326</v>
      </c>
      <c r="N307" s="546"/>
      <c r="O307" s="545" t="s">
        <v>325</v>
      </c>
      <c r="P307" s="551"/>
      <c r="Q307" s="546"/>
      <c r="R307" s="545" t="s">
        <v>324</v>
      </c>
      <c r="S307" s="546"/>
      <c r="T307" s="545" t="s">
        <v>323</v>
      </c>
      <c r="U307" s="551"/>
      <c r="V307" s="551"/>
      <c r="W307" s="551"/>
      <c r="X307" s="551"/>
      <c r="Y307" s="551"/>
      <c r="Z307" s="551"/>
      <c r="AA307" s="551"/>
      <c r="AB307" s="551"/>
      <c r="AC307" s="551"/>
      <c r="AD307" s="546"/>
      <c r="AE307" s="158"/>
      <c r="AF307" s="158"/>
      <c r="AG307" s="158"/>
    </row>
    <row r="308" spans="1:44" ht="18.75" customHeight="1">
      <c r="A308" s="156"/>
      <c r="B308" s="156"/>
      <c r="C308" s="872"/>
      <c r="D308" s="873"/>
      <c r="E308" s="873"/>
      <c r="F308" s="873"/>
      <c r="G308" s="873"/>
      <c r="H308" s="874"/>
      <c r="I308" s="877"/>
      <c r="J308" s="878"/>
      <c r="K308" s="878"/>
      <c r="L308" s="879"/>
      <c r="M308" s="530"/>
      <c r="N308" s="532"/>
      <c r="O308" s="530" t="s">
        <v>237</v>
      </c>
      <c r="P308" s="531"/>
      <c r="Q308" s="532"/>
      <c r="R308" s="192"/>
      <c r="S308" s="192"/>
      <c r="T308" s="872"/>
      <c r="U308" s="873"/>
      <c r="V308" s="873"/>
      <c r="W308" s="873"/>
      <c r="X308" s="873"/>
      <c r="Y308" s="873"/>
      <c r="Z308" s="873"/>
      <c r="AA308" s="873"/>
      <c r="AB308" s="873"/>
      <c r="AC308" s="873"/>
      <c r="AD308" s="874"/>
      <c r="AE308" s="158"/>
      <c r="AF308" s="158"/>
      <c r="AG308" s="158"/>
      <c r="AN308" s="544">
        <v>1</v>
      </c>
      <c r="AO308" s="544"/>
      <c r="AP308" s="884" t="str">
        <f>IF(AND(ISTEXT(C298),AN308=1),"同居",IF(AND(ISTEXT(C298),AN308=2),"別居","　"))</f>
        <v>　</v>
      </c>
      <c r="AQ308" s="884"/>
      <c r="AR308" s="884"/>
    </row>
    <row r="309" spans="1:44" ht="18.75" customHeight="1">
      <c r="A309" s="156"/>
      <c r="B309" s="156"/>
      <c r="C309" s="875"/>
      <c r="D309" s="580"/>
      <c r="E309" s="580"/>
      <c r="F309" s="580"/>
      <c r="G309" s="580"/>
      <c r="H309" s="876"/>
      <c r="I309" s="880"/>
      <c r="J309" s="881"/>
      <c r="K309" s="881"/>
      <c r="L309" s="882"/>
      <c r="M309" s="533"/>
      <c r="N309" s="535"/>
      <c r="O309" s="533"/>
      <c r="P309" s="534"/>
      <c r="Q309" s="535"/>
      <c r="R309" s="618" t="s">
        <v>318</v>
      </c>
      <c r="S309" s="618" t="s">
        <v>319</v>
      </c>
      <c r="T309" s="875"/>
      <c r="U309" s="580"/>
      <c r="V309" s="580"/>
      <c r="W309" s="580"/>
      <c r="X309" s="580"/>
      <c r="Y309" s="580"/>
      <c r="Z309" s="580"/>
      <c r="AA309" s="580"/>
      <c r="AB309" s="580"/>
      <c r="AC309" s="580"/>
      <c r="AD309" s="876"/>
      <c r="AE309" s="158"/>
      <c r="AF309" s="158"/>
      <c r="AG309" s="158"/>
      <c r="AP309" s="434"/>
      <c r="AQ309" s="434"/>
      <c r="AR309" s="434"/>
    </row>
    <row r="310" spans="1:44" ht="18.75" customHeight="1">
      <c r="A310" s="156"/>
      <c r="B310" s="156"/>
      <c r="C310" s="545" t="s">
        <v>329</v>
      </c>
      <c r="D310" s="551"/>
      <c r="E310" s="551"/>
      <c r="F310" s="546"/>
      <c r="G310" s="620"/>
      <c r="H310" s="621"/>
      <c r="I310" s="621"/>
      <c r="J310" s="621"/>
      <c r="K310" s="621"/>
      <c r="L310" s="621"/>
      <c r="M310" s="621"/>
      <c r="N310" s="622"/>
      <c r="O310" s="614"/>
      <c r="P310" s="615"/>
      <c r="Q310" s="244" t="s">
        <v>322</v>
      </c>
      <c r="R310" s="619"/>
      <c r="S310" s="619"/>
      <c r="T310" s="160"/>
      <c r="U310" s="160"/>
      <c r="V310" s="160"/>
      <c r="W310" s="160"/>
      <c r="X310" s="160"/>
      <c r="Y310" s="160"/>
      <c r="Z310" s="160"/>
      <c r="AA310" s="156"/>
      <c r="AB310" s="156"/>
      <c r="AC310" s="158"/>
      <c r="AD310" s="158"/>
      <c r="AE310" s="158"/>
      <c r="AF310" s="158"/>
      <c r="AG310" s="158"/>
    </row>
    <row r="311" spans="1:44" ht="18.75" customHeight="1">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242"/>
      <c r="AA311" s="156"/>
      <c r="AB311" s="156"/>
      <c r="AC311" s="158"/>
      <c r="AD311" s="158"/>
      <c r="AE311" s="158"/>
      <c r="AF311" s="158"/>
      <c r="AG311" s="158"/>
    </row>
    <row r="312" spans="1:44" ht="18.75" customHeight="1" thickBot="1">
      <c r="A312" s="156"/>
      <c r="B312" s="156"/>
      <c r="C312" s="156"/>
      <c r="D312" s="156"/>
      <c r="E312" s="156"/>
      <c r="F312" s="156"/>
      <c r="G312" s="156"/>
      <c r="H312" s="156"/>
      <c r="I312" s="156"/>
      <c r="J312" s="156"/>
      <c r="K312" s="156"/>
      <c r="L312" s="156"/>
      <c r="M312" s="156"/>
      <c r="N312" s="783" t="s">
        <v>444</v>
      </c>
      <c r="O312" s="784"/>
      <c r="P312" s="784"/>
      <c r="Q312" s="784"/>
      <c r="R312" s="784"/>
      <c r="S312" s="785"/>
      <c r="T312" s="777">
        <f ca="1">Sheet2!AW31</f>
        <v>0</v>
      </c>
      <c r="U312" s="778"/>
      <c r="V312" s="778"/>
      <c r="W312" s="778"/>
      <c r="X312" s="778"/>
      <c r="Y312" s="778"/>
      <c r="Z312" s="779"/>
      <c r="AA312" s="156"/>
      <c r="AB312" s="156"/>
      <c r="AC312" s="158"/>
      <c r="AD312" s="158"/>
      <c r="AE312" s="158"/>
      <c r="AF312" s="158"/>
      <c r="AG312" s="158"/>
    </row>
    <row r="313" spans="1:44" ht="18.75" customHeight="1" thickBot="1">
      <c r="A313" s="156"/>
      <c r="B313" s="156"/>
      <c r="C313" s="156" t="s">
        <v>356</v>
      </c>
      <c r="D313" s="156"/>
      <c r="E313" s="156"/>
      <c r="F313" s="156"/>
      <c r="G313" s="156"/>
      <c r="H313" s="753" t="s">
        <v>462</v>
      </c>
      <c r="I313" s="754"/>
      <c r="J313" s="754"/>
      <c r="K313" s="755"/>
      <c r="L313" s="156"/>
      <c r="M313" s="156"/>
      <c r="N313" s="786"/>
      <c r="O313" s="787"/>
      <c r="P313" s="787"/>
      <c r="Q313" s="787"/>
      <c r="R313" s="787"/>
      <c r="S313" s="788"/>
      <c r="T313" s="780"/>
      <c r="U313" s="781"/>
      <c r="V313" s="781"/>
      <c r="W313" s="781"/>
      <c r="X313" s="781"/>
      <c r="Y313" s="781"/>
      <c r="Z313" s="782"/>
      <c r="AA313" s="156"/>
      <c r="AB313" s="156"/>
      <c r="AC313" s="158"/>
      <c r="AD313" s="158"/>
      <c r="AE313" s="158"/>
      <c r="AF313" s="158"/>
      <c r="AG313" s="158"/>
      <c r="AN313" s="544">
        <v>1</v>
      </c>
      <c r="AO313" s="544"/>
      <c r="AP313" s="884" t="str">
        <f>IF(AND(ISTEXT(C303),AN313=1),"同居",IF(AND(ISTEXT(C303),AN313=2),"別居","　"))</f>
        <v>　</v>
      </c>
      <c r="AQ313" s="884"/>
      <c r="AR313" s="884"/>
    </row>
    <row r="314" spans="1:44" ht="18.75" customHeight="1">
      <c r="A314" s="156"/>
      <c r="B314" s="156"/>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c r="AA314" s="172"/>
      <c r="AB314" s="172"/>
      <c r="AC314" s="182"/>
      <c r="AD314" s="182"/>
      <c r="AE314" s="182"/>
      <c r="AF314" s="182"/>
      <c r="AG314" s="182"/>
      <c r="AP314" s="434"/>
      <c r="AQ314" s="434"/>
      <c r="AR314" s="434"/>
    </row>
    <row r="315" spans="1:44" ht="18.75" customHeight="1">
      <c r="A315" s="156"/>
      <c r="B315" s="156"/>
      <c r="C315" s="929" t="s">
        <v>366</v>
      </c>
      <c r="D315" s="930"/>
      <c r="E315" s="930"/>
      <c r="F315" s="931"/>
      <c r="G315" s="934" t="s">
        <v>529</v>
      </c>
      <c r="H315" s="935"/>
      <c r="I315" s="935"/>
      <c r="J315" s="935"/>
      <c r="K315" s="935"/>
      <c r="L315" s="935"/>
      <c r="M315" s="935"/>
      <c r="N315" s="935"/>
      <c r="O315" s="935"/>
      <c r="P315" s="935"/>
      <c r="Q315" s="935"/>
      <c r="R315" s="935"/>
      <c r="S315" s="935"/>
      <c r="T315" s="935"/>
      <c r="U315" s="935"/>
      <c r="V315" s="935"/>
      <c r="W315" s="935"/>
      <c r="X315" s="935"/>
      <c r="Y315" s="935"/>
      <c r="Z315" s="935"/>
      <c r="AA315" s="172"/>
      <c r="AB315" s="172"/>
      <c r="AC315" s="182"/>
      <c r="AD315" s="182"/>
      <c r="AE315" s="182"/>
      <c r="AF315" s="182"/>
      <c r="AG315" s="182"/>
    </row>
    <row r="316" spans="1:44" ht="18.75" customHeight="1">
      <c r="A316" s="156"/>
      <c r="B316" s="156"/>
      <c r="C316" s="936" t="s">
        <v>369</v>
      </c>
      <c r="D316" s="937"/>
      <c r="E316" s="937"/>
      <c r="F316" s="937"/>
      <c r="G316" s="937"/>
      <c r="H316" s="937"/>
      <c r="I316" s="938"/>
      <c r="J316" s="936" t="s">
        <v>370</v>
      </c>
      <c r="K316" s="937"/>
      <c r="L316" s="937"/>
      <c r="M316" s="937"/>
      <c r="N316" s="937"/>
      <c r="O316" s="937"/>
      <c r="P316" s="937"/>
      <c r="Q316" s="937"/>
      <c r="R316" s="938"/>
      <c r="S316" s="936" t="s">
        <v>371</v>
      </c>
      <c r="T316" s="937"/>
      <c r="U316" s="937"/>
      <c r="V316" s="937"/>
      <c r="W316" s="937"/>
      <c r="X316" s="937"/>
      <c r="Y316" s="937"/>
      <c r="Z316" s="938"/>
      <c r="AA316" s="172"/>
      <c r="AB316" s="172"/>
      <c r="AC316" s="182"/>
      <c r="AD316" s="182"/>
      <c r="AE316" s="182"/>
      <c r="AF316" s="182"/>
      <c r="AG316" s="182"/>
    </row>
    <row r="317" spans="1:44" ht="18.75" customHeight="1">
      <c r="A317" s="156"/>
      <c r="B317" s="156"/>
      <c r="C317" s="936"/>
      <c r="D317" s="937"/>
      <c r="E317" s="937"/>
      <c r="F317" s="937"/>
      <c r="G317" s="937"/>
      <c r="H317" s="937"/>
      <c r="I317" s="937"/>
      <c r="J317" s="937"/>
      <c r="K317" s="937"/>
      <c r="L317" s="937"/>
      <c r="M317" s="937"/>
      <c r="N317" s="937"/>
      <c r="O317" s="937"/>
      <c r="P317" s="937"/>
      <c r="Q317" s="937"/>
      <c r="R317" s="937"/>
      <c r="S317" s="937"/>
      <c r="T317" s="937"/>
      <c r="U317" s="193"/>
      <c r="V317" s="932" t="s">
        <v>367</v>
      </c>
      <c r="W317" s="932"/>
      <c r="X317" s="932"/>
      <c r="Y317" s="932"/>
      <c r="Z317" s="933"/>
      <c r="AA317" s="172"/>
      <c r="AB317" s="172"/>
      <c r="AC317" s="182"/>
      <c r="AD317" s="182"/>
      <c r="AE317" s="182"/>
      <c r="AF317" s="182"/>
      <c r="AG317" s="182"/>
    </row>
    <row r="318" spans="1:44" ht="18.75" customHeight="1">
      <c r="A318" s="156"/>
      <c r="B318" s="156"/>
      <c r="C318" s="194"/>
      <c r="D318" s="194"/>
      <c r="E318" s="194"/>
      <c r="F318" s="194"/>
      <c r="G318" s="194"/>
      <c r="H318" s="194"/>
      <c r="I318" s="194"/>
      <c r="J318" s="194"/>
      <c r="K318" s="194"/>
      <c r="L318" s="194"/>
      <c r="M318" s="194"/>
      <c r="N318" s="194"/>
      <c r="O318" s="194"/>
      <c r="P318" s="194"/>
      <c r="Q318" s="194"/>
      <c r="R318" s="194"/>
      <c r="S318" s="194"/>
      <c r="T318" s="194"/>
      <c r="U318" s="195"/>
      <c r="V318" s="196"/>
      <c r="W318" s="196"/>
      <c r="X318" s="196"/>
      <c r="Y318" s="196"/>
      <c r="Z318" s="196"/>
      <c r="AA318" s="172"/>
      <c r="AB318" s="172"/>
      <c r="AC318" s="182"/>
      <c r="AD318" s="182"/>
      <c r="AE318" s="182"/>
      <c r="AF318" s="182"/>
      <c r="AG318" s="182"/>
      <c r="AN318" s="544">
        <v>1</v>
      </c>
      <c r="AO318" s="544"/>
      <c r="AP318" s="884" t="str">
        <f>IF(AND(ISTEXT(C308),AN318=1),"同居",IF(AND(ISTEXT(C308),AN318=2),"別居","　"))</f>
        <v>　</v>
      </c>
      <c r="AQ318" s="884"/>
      <c r="AR318" s="884"/>
    </row>
    <row r="319" spans="1:44" ht="18.75" customHeight="1">
      <c r="A319" s="156"/>
      <c r="B319" s="156"/>
      <c r="C319" s="929" t="s">
        <v>368</v>
      </c>
      <c r="D319" s="930"/>
      <c r="E319" s="930"/>
      <c r="F319" s="931"/>
      <c r="G319" s="934" t="s">
        <v>530</v>
      </c>
      <c r="H319" s="935"/>
      <c r="I319" s="935"/>
      <c r="J319" s="935"/>
      <c r="K319" s="935"/>
      <c r="L319" s="935"/>
      <c r="M319" s="935"/>
      <c r="N319" s="935"/>
      <c r="O319" s="935"/>
      <c r="P319" s="935"/>
      <c r="Q319" s="935"/>
      <c r="R319" s="935"/>
      <c r="S319" s="935"/>
      <c r="T319" s="935"/>
      <c r="U319" s="935"/>
      <c r="V319" s="935"/>
      <c r="W319" s="935"/>
      <c r="X319" s="935"/>
      <c r="Y319" s="935"/>
      <c r="Z319" s="935"/>
      <c r="AA319" s="172"/>
      <c r="AB319" s="172"/>
      <c r="AC319" s="182"/>
      <c r="AD319" s="182"/>
      <c r="AE319" s="182"/>
      <c r="AF319" s="182"/>
      <c r="AG319" s="182"/>
      <c r="AP319" s="434"/>
      <c r="AQ319" s="434"/>
      <c r="AR319" s="434"/>
    </row>
    <row r="320" spans="1:44" ht="18.75" customHeight="1">
      <c r="A320" s="156"/>
      <c r="B320" s="156"/>
      <c r="C320" s="979" t="s">
        <v>531</v>
      </c>
      <c r="D320" s="932"/>
      <c r="E320" s="932"/>
      <c r="F320" s="932"/>
      <c r="G320" s="932"/>
      <c r="H320" s="932"/>
      <c r="I320" s="932"/>
      <c r="J320" s="932"/>
      <c r="K320" s="932"/>
      <c r="L320" s="932"/>
      <c r="M320" s="932"/>
      <c r="N320" s="932"/>
      <c r="O320" s="932"/>
      <c r="P320" s="932"/>
      <c r="Q320" s="932"/>
      <c r="R320" s="932"/>
      <c r="S320" s="932"/>
      <c r="T320" s="932"/>
      <c r="U320" s="932"/>
      <c r="V320" s="932"/>
      <c r="W320" s="932"/>
      <c r="X320" s="932"/>
      <c r="Y320" s="932"/>
      <c r="Z320" s="933"/>
      <c r="AA320" s="172"/>
      <c r="AB320" s="172"/>
      <c r="AC320" s="182"/>
      <c r="AD320" s="182"/>
      <c r="AE320" s="182"/>
      <c r="AF320" s="182"/>
      <c r="AG320" s="182"/>
    </row>
    <row r="321" spans="1:47" ht="18.75" customHeight="1">
      <c r="A321" s="156"/>
      <c r="B321" s="156"/>
      <c r="C321" s="979" t="s">
        <v>532</v>
      </c>
      <c r="D321" s="932"/>
      <c r="E321" s="932"/>
      <c r="F321" s="932"/>
      <c r="G321" s="932"/>
      <c r="H321" s="932"/>
      <c r="I321" s="932"/>
      <c r="J321" s="932"/>
      <c r="K321" s="932"/>
      <c r="L321" s="932"/>
      <c r="M321" s="932"/>
      <c r="N321" s="932"/>
      <c r="O321" s="932"/>
      <c r="P321" s="932"/>
      <c r="Q321" s="932"/>
      <c r="R321" s="932"/>
      <c r="S321" s="932"/>
      <c r="T321" s="932"/>
      <c r="U321" s="932"/>
      <c r="V321" s="932"/>
      <c r="W321" s="932"/>
      <c r="X321" s="932"/>
      <c r="Y321" s="932"/>
      <c r="Z321" s="933"/>
      <c r="AA321" s="172"/>
      <c r="AB321" s="172"/>
      <c r="AC321" s="182"/>
      <c r="AD321" s="182"/>
      <c r="AE321" s="182"/>
      <c r="AF321" s="182"/>
      <c r="AG321" s="182"/>
    </row>
    <row r="322" spans="1:47" ht="18.75" customHeight="1">
      <c r="A322" s="156"/>
      <c r="B322" s="156"/>
      <c r="C322" s="936"/>
      <c r="D322" s="937"/>
      <c r="E322" s="937"/>
      <c r="F322" s="937"/>
      <c r="G322" s="937"/>
      <c r="H322" s="937"/>
      <c r="I322" s="937"/>
      <c r="J322" s="937"/>
      <c r="K322" s="937"/>
      <c r="L322" s="937"/>
      <c r="M322" s="937"/>
      <c r="N322" s="937"/>
      <c r="O322" s="937"/>
      <c r="P322" s="937"/>
      <c r="Q322" s="937"/>
      <c r="R322" s="937"/>
      <c r="S322" s="937"/>
      <c r="T322" s="937"/>
      <c r="U322" s="193"/>
      <c r="V322" s="932" t="s">
        <v>367</v>
      </c>
      <c r="W322" s="932"/>
      <c r="X322" s="932"/>
      <c r="Y322" s="932"/>
      <c r="Z322" s="933"/>
      <c r="AA322" s="172"/>
      <c r="AB322" s="172"/>
      <c r="AC322" s="182"/>
      <c r="AD322" s="182"/>
      <c r="AE322" s="182"/>
      <c r="AF322" s="182"/>
      <c r="AG322" s="182"/>
    </row>
    <row r="323" spans="1:47" ht="18.75" customHeight="1">
      <c r="A323" s="156"/>
      <c r="B323" s="156"/>
      <c r="C323" s="160"/>
      <c r="D323" s="160"/>
      <c r="E323" s="160"/>
      <c r="F323" s="160"/>
      <c r="G323" s="160"/>
      <c r="H323" s="156"/>
      <c r="I323" s="156"/>
      <c r="J323" s="156"/>
      <c r="K323" s="156"/>
      <c r="L323" s="156"/>
      <c r="M323" s="156"/>
      <c r="N323" s="156"/>
      <c r="O323" s="156"/>
      <c r="P323" s="156"/>
      <c r="Q323" s="156"/>
      <c r="R323" s="156"/>
      <c r="S323" s="156"/>
      <c r="T323" s="156"/>
      <c r="U323" s="156"/>
      <c r="V323" s="156"/>
      <c r="W323" s="156"/>
      <c r="X323" s="156"/>
      <c r="Y323" s="156"/>
      <c r="Z323" s="242"/>
      <c r="AA323" s="156"/>
      <c r="AB323" s="156"/>
      <c r="AC323" s="158"/>
      <c r="AD323" s="158"/>
      <c r="AE323" s="158"/>
      <c r="AF323" s="158"/>
      <c r="AG323" s="158"/>
    </row>
    <row r="324" spans="1:47" ht="18.75" customHeight="1">
      <c r="A324" s="156"/>
      <c r="B324" s="156"/>
      <c r="C324" s="608" t="s">
        <v>357</v>
      </c>
      <c r="D324" s="609"/>
      <c r="E324" s="610"/>
      <c r="F324" s="981" t="s">
        <v>533</v>
      </c>
      <c r="G324" s="982"/>
      <c r="H324" s="982"/>
      <c r="I324" s="983"/>
      <c r="J324" s="197"/>
      <c r="K324" s="979" t="s">
        <v>358</v>
      </c>
      <c r="L324" s="932"/>
      <c r="M324" s="932"/>
      <c r="N324" s="932"/>
      <c r="O324" s="932"/>
      <c r="P324" s="932"/>
      <c r="Q324" s="932"/>
      <c r="R324" s="932"/>
      <c r="S324" s="932"/>
      <c r="T324" s="932"/>
      <c r="U324" s="932"/>
      <c r="V324" s="932"/>
      <c r="W324" s="932"/>
      <c r="X324" s="932"/>
      <c r="Y324" s="932"/>
      <c r="Z324" s="933"/>
      <c r="AA324" s="156"/>
      <c r="AB324" s="156"/>
      <c r="AC324" s="158"/>
      <c r="AD324" s="158"/>
      <c r="AE324" s="158"/>
      <c r="AF324" s="158"/>
      <c r="AG324" s="158"/>
      <c r="AP324" s="434"/>
      <c r="AQ324" s="434"/>
      <c r="AR324" s="434"/>
      <c r="AS324" s="434"/>
      <c r="AT324" s="434"/>
      <c r="AU324" s="434"/>
    </row>
    <row r="325" spans="1:47" ht="18.75" customHeight="1">
      <c r="A325" s="156"/>
      <c r="B325" s="156"/>
      <c r="C325" s="866"/>
      <c r="D325" s="867"/>
      <c r="E325" s="868"/>
      <c r="F325" s="984"/>
      <c r="G325" s="985"/>
      <c r="H325" s="985"/>
      <c r="I325" s="986"/>
      <c r="J325" s="197"/>
      <c r="K325" s="979" t="s">
        <v>359</v>
      </c>
      <c r="L325" s="932"/>
      <c r="M325" s="932"/>
      <c r="N325" s="932"/>
      <c r="O325" s="932"/>
      <c r="P325" s="932"/>
      <c r="Q325" s="932"/>
      <c r="R325" s="932"/>
      <c r="S325" s="932"/>
      <c r="T325" s="932"/>
      <c r="U325" s="932"/>
      <c r="V325" s="932"/>
      <c r="W325" s="932"/>
      <c r="X325" s="932"/>
      <c r="Y325" s="932"/>
      <c r="Z325" s="933"/>
      <c r="AA325" s="156"/>
      <c r="AB325" s="156"/>
      <c r="AC325" s="158"/>
      <c r="AD325" s="158"/>
      <c r="AE325" s="158"/>
      <c r="AF325" s="158"/>
      <c r="AG325" s="158"/>
      <c r="AP325" s="434"/>
      <c r="AQ325" s="434"/>
      <c r="AR325" s="434"/>
      <c r="AS325" s="434"/>
      <c r="AT325" s="434"/>
      <c r="AU325" s="434"/>
    </row>
    <row r="326" spans="1:47" ht="18.75" customHeight="1">
      <c r="A326" s="156"/>
      <c r="B326" s="156"/>
      <c r="C326" s="869"/>
      <c r="D326" s="870"/>
      <c r="E326" s="871"/>
      <c r="F326" s="987"/>
      <c r="G326" s="988"/>
      <c r="H326" s="988"/>
      <c r="I326" s="989"/>
      <c r="J326" s="970" t="s">
        <v>420</v>
      </c>
      <c r="K326" s="971"/>
      <c r="L326" s="971"/>
      <c r="M326" s="971"/>
      <c r="N326" s="972"/>
      <c r="O326" s="972"/>
      <c r="P326" s="972"/>
      <c r="Q326" s="972"/>
      <c r="R326" s="972"/>
      <c r="S326" s="972"/>
      <c r="T326" s="972"/>
      <c r="U326" s="972"/>
      <c r="V326" s="972"/>
      <c r="W326" s="972"/>
      <c r="X326" s="972"/>
      <c r="Y326" s="972"/>
      <c r="Z326" s="973"/>
      <c r="AA326" s="156"/>
      <c r="AB326" s="156"/>
      <c r="AC326" s="158"/>
      <c r="AD326" s="158"/>
      <c r="AE326" s="158"/>
      <c r="AF326" s="158"/>
      <c r="AG326" s="158"/>
      <c r="AP326" s="434"/>
      <c r="AQ326" s="434"/>
      <c r="AR326" s="434"/>
      <c r="AS326" s="434"/>
      <c r="AT326" s="434"/>
      <c r="AU326" s="434"/>
    </row>
    <row r="327" spans="1:47" ht="18.75" customHeight="1">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242"/>
      <c r="AA327" s="156"/>
      <c r="AB327" s="156"/>
      <c r="AC327" s="158"/>
      <c r="AD327" s="158"/>
      <c r="AE327" s="158"/>
      <c r="AF327" s="158"/>
      <c r="AG327" s="158"/>
      <c r="AN327" s="544" t="b">
        <v>0</v>
      </c>
      <c r="AO327" s="544"/>
      <c r="AP327" s="544"/>
      <c r="AQ327" s="434"/>
      <c r="AR327" s="434"/>
      <c r="AS327" s="434"/>
      <c r="AT327" s="434"/>
      <c r="AU327" s="434"/>
    </row>
    <row r="328" spans="1:47" ht="18.75" customHeight="1">
      <c r="A328" s="156"/>
      <c r="B328" s="156"/>
      <c r="C328" s="608" t="s">
        <v>360</v>
      </c>
      <c r="D328" s="609"/>
      <c r="E328" s="610"/>
      <c r="F328" s="545" t="s">
        <v>362</v>
      </c>
      <c r="G328" s="551"/>
      <c r="H328" s="551"/>
      <c r="I328" s="546"/>
      <c r="J328" s="545"/>
      <c r="K328" s="551"/>
      <c r="L328" s="546"/>
      <c r="M328" s="991" t="s">
        <v>363</v>
      </c>
      <c r="N328" s="992"/>
      <c r="O328" s="992"/>
      <c r="P328" s="992"/>
      <c r="Q328" s="992"/>
      <c r="R328" s="992"/>
      <c r="S328" s="992"/>
      <c r="T328" s="992"/>
      <c r="U328" s="992"/>
      <c r="V328" s="992"/>
      <c r="W328" s="992"/>
      <c r="X328" s="992"/>
      <c r="Y328" s="992"/>
      <c r="Z328" s="992"/>
      <c r="AA328" s="156"/>
      <c r="AB328" s="156"/>
      <c r="AC328" s="158"/>
      <c r="AD328" s="158"/>
      <c r="AE328" s="158"/>
      <c r="AF328" s="158"/>
      <c r="AG328" s="158"/>
      <c r="AN328" s="444"/>
      <c r="AO328" s="444"/>
      <c r="AP328" s="434"/>
      <c r="AQ328" s="434"/>
      <c r="AR328" s="434"/>
      <c r="AS328" s="434"/>
      <c r="AT328" s="434"/>
      <c r="AU328" s="434"/>
    </row>
    <row r="329" spans="1:47" ht="18.75" customHeight="1">
      <c r="A329" s="156"/>
      <c r="B329" s="156"/>
      <c r="C329" s="869"/>
      <c r="D329" s="870"/>
      <c r="E329" s="871"/>
      <c r="F329" s="614"/>
      <c r="G329" s="990"/>
      <c r="H329" s="990"/>
      <c r="I329" s="615"/>
      <c r="J329" s="614"/>
      <c r="K329" s="990"/>
      <c r="L329" s="245" t="s">
        <v>361</v>
      </c>
      <c r="M329" s="991"/>
      <c r="N329" s="992"/>
      <c r="O329" s="992"/>
      <c r="P329" s="992"/>
      <c r="Q329" s="992"/>
      <c r="R329" s="992"/>
      <c r="S329" s="992"/>
      <c r="T329" s="992"/>
      <c r="U329" s="992"/>
      <c r="V329" s="992"/>
      <c r="W329" s="992"/>
      <c r="X329" s="992"/>
      <c r="Y329" s="992"/>
      <c r="Z329" s="992"/>
      <c r="AA329" s="156"/>
      <c r="AB329" s="156"/>
      <c r="AC329" s="158"/>
      <c r="AD329" s="158"/>
      <c r="AE329" s="158"/>
      <c r="AF329" s="158"/>
      <c r="AG329" s="158"/>
      <c r="AN329" s="444"/>
      <c r="AO329" s="444"/>
      <c r="AP329" s="434"/>
      <c r="AQ329" s="434"/>
      <c r="AR329" s="434"/>
      <c r="AS329" s="434"/>
      <c r="AT329" s="434"/>
      <c r="AU329" s="434"/>
    </row>
    <row r="330" spans="1:47" ht="18.75" customHeight="1">
      <c r="A330" s="158"/>
      <c r="B330" s="158"/>
      <c r="C330" s="198"/>
      <c r="D330" s="198"/>
      <c r="E330" s="198"/>
      <c r="F330" s="162"/>
      <c r="G330" s="162"/>
      <c r="H330" s="162"/>
      <c r="I330" s="162"/>
      <c r="J330" s="162"/>
      <c r="K330" s="162"/>
      <c r="L330" s="162"/>
      <c r="M330" s="199"/>
      <c r="N330" s="199"/>
      <c r="O330" s="199"/>
      <c r="P330" s="199"/>
      <c r="Q330" s="199"/>
      <c r="R330" s="199"/>
      <c r="S330" s="199"/>
      <c r="T330" s="199"/>
      <c r="U330" s="199"/>
      <c r="V330" s="199"/>
      <c r="W330" s="199"/>
      <c r="X330" s="199"/>
      <c r="Y330" s="199"/>
      <c r="Z330" s="199"/>
      <c r="AA330" s="158"/>
      <c r="AB330" s="158"/>
      <c r="AC330" s="158"/>
      <c r="AD330" s="158"/>
      <c r="AE330" s="158"/>
      <c r="AF330" s="158"/>
      <c r="AG330" s="158"/>
      <c r="AP330" s="434"/>
      <c r="AQ330" s="434"/>
      <c r="AR330" s="434"/>
      <c r="AS330" s="434"/>
      <c r="AT330" s="434"/>
      <c r="AU330" s="434"/>
    </row>
    <row r="331" spans="1:47" ht="18.75" customHeight="1">
      <c r="A331" s="158"/>
      <c r="B331" s="156"/>
      <c r="C331" s="552" t="s">
        <v>377</v>
      </c>
      <c r="D331" s="552"/>
      <c r="E331" s="552"/>
      <c r="F331" s="552"/>
      <c r="G331" s="552"/>
      <c r="H331" s="552"/>
      <c r="I331" s="552"/>
      <c r="J331" s="552"/>
      <c r="K331" s="552"/>
      <c r="L331" s="552"/>
      <c r="M331" s="552"/>
      <c r="N331" s="552"/>
      <c r="O331" s="552"/>
      <c r="P331" s="993" t="s">
        <v>870</v>
      </c>
      <c r="Q331" s="993"/>
      <c r="R331" s="993"/>
      <c r="S331" s="993"/>
      <c r="T331" s="993"/>
      <c r="U331" s="993"/>
      <c r="V331" s="993"/>
      <c r="W331" s="993"/>
      <c r="X331" s="993"/>
      <c r="Y331" s="993"/>
      <c r="Z331" s="993"/>
      <c r="AA331" s="993"/>
      <c r="AB331" s="993"/>
      <c r="AC331" s="200"/>
      <c r="AD331" s="200"/>
      <c r="AE331" s="200"/>
      <c r="AF331" s="200"/>
      <c r="AG331" s="200"/>
      <c r="AN331" s="544" t="b">
        <v>0</v>
      </c>
      <c r="AO331" s="544"/>
      <c r="AP331" s="544"/>
      <c r="AQ331" s="434"/>
      <c r="AR331" s="434"/>
      <c r="AS331" s="434"/>
      <c r="AT331" s="434"/>
      <c r="AU331" s="434"/>
    </row>
    <row r="332" spans="1:47" ht="18.75" customHeight="1">
      <c r="A332" s="158"/>
      <c r="B332" s="156"/>
      <c r="C332" s="156"/>
      <c r="D332" s="156"/>
      <c r="E332" s="156"/>
      <c r="F332" s="156"/>
      <c r="G332" s="156"/>
      <c r="H332" s="156"/>
      <c r="I332" s="156"/>
      <c r="J332" s="156"/>
      <c r="K332" s="156"/>
      <c r="L332" s="156"/>
      <c r="M332" s="156"/>
      <c r="N332" s="156"/>
      <c r="O332" s="156"/>
      <c r="P332" s="993"/>
      <c r="Q332" s="993"/>
      <c r="R332" s="993"/>
      <c r="S332" s="993"/>
      <c r="T332" s="993"/>
      <c r="U332" s="993"/>
      <c r="V332" s="993"/>
      <c r="W332" s="993"/>
      <c r="X332" s="993"/>
      <c r="Y332" s="993"/>
      <c r="Z332" s="993"/>
      <c r="AA332" s="993"/>
      <c r="AB332" s="993"/>
      <c r="AC332" s="200"/>
      <c r="AD332" s="200"/>
      <c r="AE332" s="200"/>
      <c r="AF332" s="200"/>
      <c r="AG332" s="200"/>
      <c r="AN332" s="444"/>
      <c r="AO332" s="444"/>
      <c r="AP332" s="434"/>
      <c r="AQ332" s="434"/>
      <c r="AR332" s="434"/>
      <c r="AS332" s="434"/>
      <c r="AT332" s="434"/>
      <c r="AU332" s="434"/>
    </row>
    <row r="333" spans="1:47" ht="18.75" customHeight="1">
      <c r="A333" s="158"/>
      <c r="B333" s="156"/>
      <c r="C333" s="836" t="s">
        <v>378</v>
      </c>
      <c r="D333" s="837"/>
      <c r="E333" s="847" t="s">
        <v>379</v>
      </c>
      <c r="F333" s="834"/>
      <c r="G333" s="834"/>
      <c r="H333" s="834"/>
      <c r="I333" s="834"/>
      <c r="J333" s="834"/>
      <c r="K333" s="848"/>
      <c r="L333" s="857"/>
      <c r="M333" s="864"/>
      <c r="N333" s="864"/>
      <c r="O333" s="864"/>
      <c r="P333" s="864"/>
      <c r="Q333" s="201"/>
      <c r="R333" s="160"/>
      <c r="S333" s="835" t="s">
        <v>451</v>
      </c>
      <c r="T333" s="835"/>
      <c r="U333" s="835"/>
      <c r="V333" s="835"/>
      <c r="W333" s="835"/>
      <c r="X333" s="835"/>
      <c r="Y333" s="835"/>
      <c r="Z333" s="835"/>
      <c r="AA333" s="835"/>
      <c r="AB333" s="156"/>
      <c r="AC333" s="158"/>
      <c r="AD333" s="158"/>
      <c r="AE333" s="158"/>
      <c r="AF333" s="158"/>
      <c r="AG333" s="158"/>
      <c r="AN333" s="444"/>
      <c r="AO333" s="444"/>
      <c r="AP333" s="434"/>
      <c r="AQ333" s="434"/>
      <c r="AR333" s="434"/>
      <c r="AS333" s="434"/>
      <c r="AT333" s="434"/>
      <c r="AU333" s="434"/>
    </row>
    <row r="334" spans="1:47" ht="18.75" customHeight="1">
      <c r="A334" s="158"/>
      <c r="B334" s="156"/>
      <c r="C334" s="836"/>
      <c r="D334" s="837"/>
      <c r="E334" s="849"/>
      <c r="F334" s="850"/>
      <c r="G334" s="850"/>
      <c r="H334" s="850"/>
      <c r="I334" s="850"/>
      <c r="J334" s="850"/>
      <c r="K334" s="851"/>
      <c r="L334" s="859"/>
      <c r="M334" s="865"/>
      <c r="N334" s="865"/>
      <c r="O334" s="865"/>
      <c r="P334" s="865"/>
      <c r="Q334" s="190" t="s">
        <v>395</v>
      </c>
      <c r="R334" s="160"/>
      <c r="S334" s="835"/>
      <c r="T334" s="835"/>
      <c r="U334" s="835"/>
      <c r="V334" s="835"/>
      <c r="W334" s="835"/>
      <c r="X334" s="835"/>
      <c r="Y334" s="835"/>
      <c r="Z334" s="835"/>
      <c r="AA334" s="835"/>
      <c r="AB334" s="156"/>
      <c r="AC334" s="158"/>
      <c r="AD334" s="158"/>
      <c r="AE334" s="158"/>
      <c r="AF334" s="158"/>
      <c r="AG334" s="158"/>
      <c r="AP334" s="434"/>
      <c r="AQ334" s="434"/>
      <c r="AR334" s="434"/>
      <c r="AS334" s="434"/>
      <c r="AT334" s="434"/>
      <c r="AU334" s="434"/>
    </row>
    <row r="335" spans="1:47" ht="18.75" customHeight="1">
      <c r="A335" s="158"/>
      <c r="B335" s="156"/>
      <c r="C335" s="156"/>
      <c r="D335" s="156"/>
      <c r="E335" s="202"/>
      <c r="F335" s="202"/>
      <c r="G335" s="202"/>
      <c r="H335" s="202"/>
      <c r="I335" s="202"/>
      <c r="J335" s="202"/>
      <c r="K335" s="202"/>
      <c r="L335" s="203"/>
      <c r="M335" s="203"/>
      <c r="N335" s="203"/>
      <c r="O335" s="203"/>
      <c r="P335" s="203"/>
      <c r="Q335" s="156"/>
      <c r="R335" s="156"/>
      <c r="S335" s="835"/>
      <c r="T335" s="835"/>
      <c r="U335" s="835"/>
      <c r="V335" s="835"/>
      <c r="W335" s="835"/>
      <c r="X335" s="835"/>
      <c r="Y335" s="835"/>
      <c r="Z335" s="835"/>
      <c r="AA335" s="835"/>
      <c r="AB335" s="156"/>
      <c r="AC335" s="158"/>
      <c r="AD335" s="158"/>
      <c r="AE335" s="158"/>
      <c r="AF335" s="158"/>
      <c r="AG335" s="158"/>
      <c r="AN335" s="544" t="b">
        <v>0</v>
      </c>
      <c r="AO335" s="544"/>
      <c r="AP335" s="544"/>
    </row>
    <row r="336" spans="1:47" ht="18.75" customHeight="1">
      <c r="A336" s="158"/>
      <c r="B336" s="156"/>
      <c r="C336" s="156"/>
      <c r="D336" s="156"/>
      <c r="E336" s="202"/>
      <c r="F336" s="202"/>
      <c r="G336" s="202"/>
      <c r="H336" s="202"/>
      <c r="I336" s="202"/>
      <c r="J336" s="202"/>
      <c r="K336" s="202"/>
      <c r="L336" s="203"/>
      <c r="M336" s="203"/>
      <c r="N336" s="203"/>
      <c r="O336" s="203"/>
      <c r="P336" s="203"/>
      <c r="Q336" s="156"/>
      <c r="R336" s="156"/>
      <c r="S336" s="156"/>
      <c r="T336" s="156"/>
      <c r="U336" s="156"/>
      <c r="V336" s="156"/>
      <c r="W336" s="156"/>
      <c r="X336" s="156"/>
      <c r="Y336" s="156"/>
      <c r="Z336" s="242"/>
      <c r="AA336" s="156"/>
      <c r="AB336" s="156"/>
      <c r="AC336" s="158"/>
      <c r="AD336" s="158"/>
      <c r="AE336" s="158"/>
      <c r="AF336" s="158"/>
      <c r="AG336" s="158"/>
      <c r="AN336" s="544" t="b">
        <v>0</v>
      </c>
      <c r="AO336" s="544"/>
      <c r="AP336" s="544"/>
    </row>
    <row r="337" spans="1:40" ht="18.75" customHeight="1">
      <c r="A337" s="156"/>
      <c r="B337" s="156"/>
      <c r="C337" s="836" t="s">
        <v>380</v>
      </c>
      <c r="D337" s="837"/>
      <c r="E337" s="847" t="s">
        <v>385</v>
      </c>
      <c r="F337" s="834"/>
      <c r="G337" s="834"/>
      <c r="H337" s="834"/>
      <c r="I337" s="834"/>
      <c r="J337" s="834"/>
      <c r="K337" s="848"/>
      <c r="L337" s="857"/>
      <c r="M337" s="864"/>
      <c r="N337" s="864"/>
      <c r="O337" s="864"/>
      <c r="P337" s="864"/>
      <c r="Q337" s="201"/>
      <c r="R337" s="156"/>
      <c r="S337" s="835" t="s">
        <v>451</v>
      </c>
      <c r="T337" s="835"/>
      <c r="U337" s="835"/>
      <c r="V337" s="835"/>
      <c r="W337" s="835"/>
      <c r="X337" s="835"/>
      <c r="Y337" s="835"/>
      <c r="Z337" s="835"/>
      <c r="AA337" s="835"/>
      <c r="AB337" s="156"/>
      <c r="AC337" s="158"/>
      <c r="AD337" s="158"/>
      <c r="AE337" s="158"/>
      <c r="AF337" s="158"/>
      <c r="AG337" s="158"/>
    </row>
    <row r="338" spans="1:40" ht="18.75" customHeight="1">
      <c r="A338" s="156"/>
      <c r="B338" s="156"/>
      <c r="C338" s="836"/>
      <c r="D338" s="837"/>
      <c r="E338" s="849"/>
      <c r="F338" s="850"/>
      <c r="G338" s="850"/>
      <c r="H338" s="850"/>
      <c r="I338" s="850"/>
      <c r="J338" s="850"/>
      <c r="K338" s="851"/>
      <c r="L338" s="859"/>
      <c r="M338" s="865"/>
      <c r="N338" s="865"/>
      <c r="O338" s="865"/>
      <c r="P338" s="865"/>
      <c r="Q338" s="190" t="s">
        <v>395</v>
      </c>
      <c r="R338" s="156"/>
      <c r="S338" s="835"/>
      <c r="T338" s="835"/>
      <c r="U338" s="835"/>
      <c r="V338" s="835"/>
      <c r="W338" s="835"/>
      <c r="X338" s="835"/>
      <c r="Y338" s="835"/>
      <c r="Z338" s="835"/>
      <c r="AA338" s="835"/>
      <c r="AB338" s="156"/>
      <c r="AC338" s="158"/>
      <c r="AD338" s="158"/>
      <c r="AE338" s="158"/>
      <c r="AF338" s="158"/>
      <c r="AG338" s="158"/>
    </row>
    <row r="339" spans="1:40" ht="18.75" customHeight="1">
      <c r="A339" s="156"/>
      <c r="B339" s="156"/>
      <c r="C339" s="156"/>
      <c r="D339" s="156"/>
      <c r="E339" s="202"/>
      <c r="F339" s="202"/>
      <c r="G339" s="202"/>
      <c r="H339" s="202"/>
      <c r="I339" s="202"/>
      <c r="J339" s="202"/>
      <c r="K339" s="202"/>
      <c r="L339" s="203"/>
      <c r="M339" s="203"/>
      <c r="N339" s="203"/>
      <c r="O339" s="203"/>
      <c r="P339" s="203"/>
      <c r="Q339" s="156"/>
      <c r="R339" s="156"/>
      <c r="S339" s="835"/>
      <c r="T339" s="835"/>
      <c r="U339" s="835"/>
      <c r="V339" s="835"/>
      <c r="W339" s="835"/>
      <c r="X339" s="835"/>
      <c r="Y339" s="835"/>
      <c r="Z339" s="835"/>
      <c r="AA339" s="835"/>
      <c r="AB339" s="156"/>
      <c r="AC339" s="158"/>
      <c r="AD339" s="158"/>
      <c r="AE339" s="158"/>
      <c r="AF339" s="158"/>
      <c r="AG339" s="158"/>
    </row>
    <row r="340" spans="1:40" ht="18.75" customHeight="1">
      <c r="A340" s="156"/>
      <c r="B340" s="156"/>
      <c r="C340" s="156"/>
      <c r="D340" s="156"/>
      <c r="E340" s="202"/>
      <c r="F340" s="202"/>
      <c r="G340" s="202"/>
      <c r="H340" s="202"/>
      <c r="I340" s="202"/>
      <c r="J340" s="202"/>
      <c r="K340" s="202"/>
      <c r="L340" s="203"/>
      <c r="M340" s="203"/>
      <c r="N340" s="203"/>
      <c r="O340" s="203"/>
      <c r="P340" s="203"/>
      <c r="Q340" s="156"/>
      <c r="R340" s="156"/>
      <c r="S340" s="156"/>
      <c r="T340" s="156"/>
      <c r="U340" s="156"/>
      <c r="V340" s="156"/>
      <c r="W340" s="156"/>
      <c r="X340" s="156"/>
      <c r="Y340" s="156"/>
      <c r="Z340" s="242"/>
      <c r="AA340" s="156"/>
      <c r="AB340" s="156"/>
      <c r="AC340" s="158"/>
      <c r="AD340" s="158"/>
      <c r="AE340" s="158"/>
      <c r="AF340" s="158"/>
      <c r="AG340" s="158"/>
    </row>
    <row r="341" spans="1:40" ht="18.75" customHeight="1">
      <c r="A341" s="156"/>
      <c r="B341" s="156"/>
      <c r="C341" s="836" t="s">
        <v>381</v>
      </c>
      <c r="D341" s="837"/>
      <c r="E341" s="847" t="s">
        <v>386</v>
      </c>
      <c r="F341" s="834"/>
      <c r="G341" s="834"/>
      <c r="H341" s="834"/>
      <c r="I341" s="834"/>
      <c r="J341" s="834"/>
      <c r="K341" s="848"/>
      <c r="L341" s="857"/>
      <c r="M341" s="864"/>
      <c r="N341" s="864"/>
      <c r="O341" s="864"/>
      <c r="P341" s="864"/>
      <c r="Q341" s="201"/>
      <c r="R341" s="156"/>
      <c r="S341" s="835" t="s">
        <v>449</v>
      </c>
      <c r="T341" s="835"/>
      <c r="U341" s="835"/>
      <c r="V341" s="835"/>
      <c r="W341" s="835"/>
      <c r="X341" s="835"/>
      <c r="Y341" s="835"/>
      <c r="Z341" s="835"/>
      <c r="AA341" s="835"/>
      <c r="AB341" s="156"/>
      <c r="AC341" s="158"/>
      <c r="AD341" s="158"/>
      <c r="AE341" s="158"/>
      <c r="AF341" s="158"/>
      <c r="AG341" s="158"/>
    </row>
    <row r="342" spans="1:40" ht="18.75" customHeight="1">
      <c r="A342" s="156"/>
      <c r="B342" s="156"/>
      <c r="C342" s="836"/>
      <c r="D342" s="837"/>
      <c r="E342" s="849"/>
      <c r="F342" s="850"/>
      <c r="G342" s="850"/>
      <c r="H342" s="850"/>
      <c r="I342" s="850"/>
      <c r="J342" s="850"/>
      <c r="K342" s="851"/>
      <c r="L342" s="859"/>
      <c r="M342" s="865"/>
      <c r="N342" s="865"/>
      <c r="O342" s="865"/>
      <c r="P342" s="865"/>
      <c r="Q342" s="190" t="s">
        <v>395</v>
      </c>
      <c r="R342" s="156"/>
      <c r="S342" s="835"/>
      <c r="T342" s="835"/>
      <c r="U342" s="835"/>
      <c r="V342" s="835"/>
      <c r="W342" s="835"/>
      <c r="X342" s="835"/>
      <c r="Y342" s="835"/>
      <c r="Z342" s="835"/>
      <c r="AA342" s="835"/>
      <c r="AB342" s="156"/>
      <c r="AC342" s="158"/>
      <c r="AD342" s="158"/>
      <c r="AE342" s="158"/>
      <c r="AF342" s="158"/>
      <c r="AG342" s="158"/>
      <c r="AM342" s="544">
        <v>1</v>
      </c>
      <c r="AN342" s="544"/>
    </row>
    <row r="343" spans="1:40" ht="18.75" customHeight="1">
      <c r="A343" s="156"/>
      <c r="B343" s="156"/>
      <c r="C343" s="156"/>
      <c r="D343" s="156"/>
      <c r="E343" s="202"/>
      <c r="F343" s="202"/>
      <c r="G343" s="202"/>
      <c r="H343" s="202"/>
      <c r="I343" s="202"/>
      <c r="J343" s="202"/>
      <c r="K343" s="202"/>
      <c r="L343" s="203"/>
      <c r="M343" s="203"/>
      <c r="N343" s="203"/>
      <c r="O343" s="203"/>
      <c r="P343" s="203"/>
      <c r="Q343" s="156"/>
      <c r="R343" s="156"/>
      <c r="S343" s="835"/>
      <c r="T343" s="835"/>
      <c r="U343" s="835"/>
      <c r="V343" s="835"/>
      <c r="W343" s="835"/>
      <c r="X343" s="835"/>
      <c r="Y343" s="835"/>
      <c r="Z343" s="835"/>
      <c r="AA343" s="835"/>
      <c r="AB343" s="156"/>
      <c r="AC343" s="158"/>
      <c r="AD343" s="158"/>
      <c r="AE343" s="158"/>
      <c r="AF343" s="158"/>
      <c r="AG343" s="158"/>
    </row>
    <row r="344" spans="1:40" ht="18.75" customHeight="1">
      <c r="A344" s="156"/>
      <c r="B344" s="156"/>
      <c r="C344" s="156"/>
      <c r="D344" s="156"/>
      <c r="E344" s="202"/>
      <c r="F344" s="202"/>
      <c r="G344" s="202"/>
      <c r="H344" s="202"/>
      <c r="I344" s="202"/>
      <c r="J344" s="202"/>
      <c r="K344" s="202"/>
      <c r="L344" s="203"/>
      <c r="M344" s="203"/>
      <c r="N344" s="203"/>
      <c r="O344" s="203"/>
      <c r="P344" s="203"/>
      <c r="Q344" s="156"/>
      <c r="R344" s="156"/>
      <c r="S344" s="204"/>
      <c r="T344" s="204"/>
      <c r="U344" s="204"/>
      <c r="V344" s="204"/>
      <c r="W344" s="204"/>
      <c r="X344" s="204"/>
      <c r="Y344" s="204"/>
      <c r="Z344" s="204"/>
      <c r="AA344" s="204"/>
      <c r="AB344" s="156"/>
      <c r="AC344" s="158"/>
      <c r="AD344" s="158"/>
      <c r="AE344" s="158"/>
      <c r="AF344" s="158"/>
      <c r="AG344" s="158"/>
    </row>
    <row r="345" spans="1:40" ht="18.75" customHeight="1">
      <c r="A345" s="156"/>
      <c r="B345" s="156"/>
      <c r="C345" s="836" t="s">
        <v>382</v>
      </c>
      <c r="D345" s="837"/>
      <c r="E345" s="847" t="s">
        <v>387</v>
      </c>
      <c r="F345" s="834"/>
      <c r="G345" s="834"/>
      <c r="H345" s="834"/>
      <c r="I345" s="834"/>
      <c r="J345" s="834"/>
      <c r="K345" s="848"/>
      <c r="L345" s="857"/>
      <c r="M345" s="864"/>
      <c r="N345" s="864"/>
      <c r="O345" s="864"/>
      <c r="P345" s="864"/>
      <c r="Q345" s="201"/>
      <c r="R345" s="156"/>
      <c r="S345" s="835" t="s">
        <v>450</v>
      </c>
      <c r="T345" s="835"/>
      <c r="U345" s="835"/>
      <c r="V345" s="835"/>
      <c r="W345" s="835"/>
      <c r="X345" s="835"/>
      <c r="Y345" s="835"/>
      <c r="Z345" s="835"/>
      <c r="AA345" s="835"/>
      <c r="AB345" s="156"/>
      <c r="AC345" s="158"/>
      <c r="AD345" s="158"/>
      <c r="AE345" s="158"/>
      <c r="AF345" s="158"/>
      <c r="AG345" s="158"/>
    </row>
    <row r="346" spans="1:40" ht="18.75" customHeight="1">
      <c r="A346" s="156"/>
      <c r="B346" s="156"/>
      <c r="C346" s="836"/>
      <c r="D346" s="837"/>
      <c r="E346" s="849"/>
      <c r="F346" s="850"/>
      <c r="G346" s="850"/>
      <c r="H346" s="850"/>
      <c r="I346" s="850"/>
      <c r="J346" s="850"/>
      <c r="K346" s="851"/>
      <c r="L346" s="859"/>
      <c r="M346" s="865"/>
      <c r="N346" s="865"/>
      <c r="O346" s="865"/>
      <c r="P346" s="865"/>
      <c r="Q346" s="190" t="s">
        <v>395</v>
      </c>
      <c r="R346" s="156"/>
      <c r="S346" s="835"/>
      <c r="T346" s="835"/>
      <c r="U346" s="835"/>
      <c r="V346" s="835"/>
      <c r="W346" s="835"/>
      <c r="X346" s="835"/>
      <c r="Y346" s="835"/>
      <c r="Z346" s="835"/>
      <c r="AA346" s="835"/>
      <c r="AB346" s="156"/>
      <c r="AC346" s="158"/>
      <c r="AD346" s="158"/>
      <c r="AE346" s="158"/>
      <c r="AF346" s="158"/>
      <c r="AG346" s="158"/>
    </row>
    <row r="347" spans="1:40" ht="18.75" customHeight="1">
      <c r="A347" s="156"/>
      <c r="B347" s="156"/>
      <c r="C347" s="156"/>
      <c r="D347" s="156"/>
      <c r="E347" s="202"/>
      <c r="F347" s="202"/>
      <c r="G347" s="202"/>
      <c r="H347" s="202"/>
      <c r="I347" s="202"/>
      <c r="J347" s="202"/>
      <c r="K347" s="202"/>
      <c r="L347" s="203"/>
      <c r="M347" s="203"/>
      <c r="N347" s="203"/>
      <c r="O347" s="203"/>
      <c r="P347" s="203"/>
      <c r="Q347" s="156"/>
      <c r="R347" s="156"/>
      <c r="S347" s="835"/>
      <c r="T347" s="835"/>
      <c r="U347" s="835"/>
      <c r="V347" s="835"/>
      <c r="W347" s="835"/>
      <c r="X347" s="835"/>
      <c r="Y347" s="835"/>
      <c r="Z347" s="835"/>
      <c r="AA347" s="835"/>
      <c r="AB347" s="156"/>
      <c r="AC347" s="158"/>
      <c r="AD347" s="158"/>
      <c r="AE347" s="158"/>
      <c r="AF347" s="158"/>
      <c r="AG347" s="158"/>
    </row>
    <row r="348" spans="1:40" ht="18.75" customHeight="1">
      <c r="A348" s="156"/>
      <c r="B348" s="156"/>
      <c r="C348" s="156"/>
      <c r="D348" s="156"/>
      <c r="E348" s="202"/>
      <c r="F348" s="202"/>
      <c r="G348" s="202"/>
      <c r="H348" s="202"/>
      <c r="I348" s="202"/>
      <c r="J348" s="202"/>
      <c r="K348" s="202"/>
      <c r="L348" s="203"/>
      <c r="M348" s="203"/>
      <c r="N348" s="203"/>
      <c r="O348" s="203"/>
      <c r="P348" s="203"/>
      <c r="Q348" s="156"/>
      <c r="R348" s="156"/>
      <c r="S348" s="156"/>
      <c r="T348" s="156"/>
      <c r="U348" s="156"/>
      <c r="V348" s="156"/>
      <c r="W348" s="156"/>
      <c r="X348" s="156"/>
      <c r="Y348" s="156"/>
      <c r="Z348" s="242"/>
      <c r="AA348" s="156"/>
      <c r="AB348" s="156"/>
      <c r="AC348" s="158"/>
      <c r="AD348" s="158"/>
      <c r="AE348" s="158"/>
      <c r="AF348" s="158"/>
      <c r="AG348" s="158"/>
    </row>
    <row r="349" spans="1:40" ht="18.75" customHeight="1">
      <c r="A349" s="156"/>
      <c r="B349" s="156"/>
      <c r="C349" s="836" t="s">
        <v>383</v>
      </c>
      <c r="D349" s="837"/>
      <c r="E349" s="847" t="s">
        <v>388</v>
      </c>
      <c r="F349" s="834"/>
      <c r="G349" s="834"/>
      <c r="H349" s="834"/>
      <c r="I349" s="834"/>
      <c r="J349" s="834"/>
      <c r="K349" s="848"/>
      <c r="L349" s="857"/>
      <c r="M349" s="864"/>
      <c r="N349" s="864"/>
      <c r="O349" s="864"/>
      <c r="P349" s="864"/>
      <c r="Q349" s="201"/>
      <c r="R349" s="156"/>
      <c r="S349" s="552" t="s">
        <v>452</v>
      </c>
      <c r="T349" s="552"/>
      <c r="U349" s="552"/>
      <c r="V349" s="552"/>
      <c r="W349" s="552"/>
      <c r="X349" s="552"/>
      <c r="Y349" s="552"/>
      <c r="Z349" s="552"/>
      <c r="AA349" s="552"/>
      <c r="AB349" s="156"/>
      <c r="AC349" s="158"/>
      <c r="AD349" s="158"/>
      <c r="AE349" s="158"/>
      <c r="AF349" s="158"/>
      <c r="AG349" s="158"/>
    </row>
    <row r="350" spans="1:40" ht="18.75" customHeight="1">
      <c r="A350" s="156"/>
      <c r="B350" s="156"/>
      <c r="C350" s="836"/>
      <c r="D350" s="837"/>
      <c r="E350" s="849"/>
      <c r="F350" s="850"/>
      <c r="G350" s="850"/>
      <c r="H350" s="850"/>
      <c r="I350" s="850"/>
      <c r="J350" s="850"/>
      <c r="K350" s="851"/>
      <c r="L350" s="859"/>
      <c r="M350" s="865"/>
      <c r="N350" s="865"/>
      <c r="O350" s="865"/>
      <c r="P350" s="865"/>
      <c r="Q350" s="190" t="s">
        <v>395</v>
      </c>
      <c r="R350" s="156"/>
      <c r="S350" s="552"/>
      <c r="T350" s="552"/>
      <c r="U350" s="552"/>
      <c r="V350" s="552"/>
      <c r="W350" s="552"/>
      <c r="X350" s="552"/>
      <c r="Y350" s="552"/>
      <c r="Z350" s="552"/>
      <c r="AA350" s="552"/>
      <c r="AB350" s="156"/>
      <c r="AC350" s="158"/>
      <c r="AD350" s="158"/>
      <c r="AE350" s="158"/>
      <c r="AF350" s="158"/>
      <c r="AG350" s="158"/>
    </row>
    <row r="351" spans="1:40" ht="18.75" customHeight="1">
      <c r="A351" s="156"/>
      <c r="B351" s="156"/>
      <c r="C351" s="156"/>
      <c r="D351" s="156"/>
      <c r="E351" s="202"/>
      <c r="F351" s="202"/>
      <c r="G351" s="202"/>
      <c r="H351" s="202"/>
      <c r="I351" s="202"/>
      <c r="J351" s="202"/>
      <c r="K351" s="202"/>
      <c r="L351" s="203"/>
      <c r="M351" s="203"/>
      <c r="N351" s="203"/>
      <c r="O351" s="203"/>
      <c r="P351" s="203"/>
      <c r="Q351" s="156"/>
      <c r="R351" s="156"/>
      <c r="S351" s="552"/>
      <c r="T351" s="552"/>
      <c r="U351" s="552"/>
      <c r="V351" s="552"/>
      <c r="W351" s="552"/>
      <c r="X351" s="552"/>
      <c r="Y351" s="552"/>
      <c r="Z351" s="552"/>
      <c r="AA351" s="552"/>
      <c r="AB351" s="156"/>
      <c r="AC351" s="158"/>
      <c r="AD351" s="158"/>
      <c r="AE351" s="158"/>
      <c r="AF351" s="158"/>
      <c r="AG351" s="158"/>
    </row>
    <row r="352" spans="1:40" ht="18.75" customHeight="1">
      <c r="A352" s="156"/>
      <c r="B352" s="156"/>
      <c r="C352" s="156"/>
      <c r="D352" s="156"/>
      <c r="E352" s="202"/>
      <c r="F352" s="202"/>
      <c r="G352" s="202"/>
      <c r="H352" s="202"/>
      <c r="I352" s="202"/>
      <c r="J352" s="202"/>
      <c r="K352" s="202"/>
      <c r="L352" s="203"/>
      <c r="M352" s="203"/>
      <c r="N352" s="203"/>
      <c r="O352" s="203"/>
      <c r="P352" s="203"/>
      <c r="Q352" s="156"/>
      <c r="R352" s="156"/>
      <c r="S352" s="156"/>
      <c r="T352" s="156"/>
      <c r="U352" s="156"/>
      <c r="V352" s="156"/>
      <c r="W352" s="156"/>
      <c r="X352" s="156"/>
      <c r="Y352" s="156"/>
      <c r="Z352" s="242"/>
      <c r="AA352" s="156"/>
      <c r="AB352" s="156"/>
      <c r="AC352" s="158"/>
      <c r="AD352" s="158"/>
      <c r="AE352" s="158"/>
      <c r="AF352" s="158"/>
      <c r="AG352" s="158"/>
    </row>
    <row r="353" spans="1:33" ht="18.75" customHeight="1">
      <c r="A353" s="156"/>
      <c r="B353" s="156"/>
      <c r="C353" s="836" t="s">
        <v>384</v>
      </c>
      <c r="D353" s="837"/>
      <c r="E353" s="847" t="s">
        <v>389</v>
      </c>
      <c r="F353" s="834"/>
      <c r="G353" s="834"/>
      <c r="H353" s="834"/>
      <c r="I353" s="834"/>
      <c r="J353" s="834"/>
      <c r="K353" s="848"/>
      <c r="L353" s="857"/>
      <c r="M353" s="864"/>
      <c r="N353" s="864"/>
      <c r="O353" s="864"/>
      <c r="P353" s="864"/>
      <c r="Q353" s="201"/>
      <c r="R353" s="156"/>
      <c r="S353" s="156"/>
      <c r="T353" s="156"/>
      <c r="U353" s="156"/>
      <c r="V353" s="156"/>
      <c r="W353" s="156"/>
      <c r="X353" s="156"/>
      <c r="Y353" s="156"/>
      <c r="Z353" s="242"/>
      <c r="AA353" s="156"/>
      <c r="AB353" s="156"/>
      <c r="AC353" s="158"/>
      <c r="AD353" s="158"/>
      <c r="AE353" s="158"/>
      <c r="AF353" s="158"/>
      <c r="AG353" s="158"/>
    </row>
    <row r="354" spans="1:33" ht="18.75" customHeight="1">
      <c r="A354" s="156"/>
      <c r="B354" s="156"/>
      <c r="C354" s="836"/>
      <c r="D354" s="837"/>
      <c r="E354" s="849"/>
      <c r="F354" s="850"/>
      <c r="G354" s="850"/>
      <c r="H354" s="850"/>
      <c r="I354" s="850"/>
      <c r="J354" s="850"/>
      <c r="K354" s="851"/>
      <c r="L354" s="859"/>
      <c r="M354" s="865"/>
      <c r="N354" s="865"/>
      <c r="O354" s="865"/>
      <c r="P354" s="865"/>
      <c r="Q354" s="190" t="s">
        <v>395</v>
      </c>
      <c r="R354" s="156"/>
      <c r="S354" s="156"/>
      <c r="T354" s="156"/>
      <c r="U354" s="156"/>
      <c r="V354" s="156"/>
      <c r="W354" s="156"/>
      <c r="X354" s="156"/>
      <c r="Y354" s="156"/>
      <c r="Z354" s="242"/>
      <c r="AA354" s="156"/>
      <c r="AB354" s="156"/>
      <c r="AC354" s="158"/>
      <c r="AD354" s="158"/>
      <c r="AE354" s="158"/>
      <c r="AF354" s="158"/>
      <c r="AG354" s="158"/>
    </row>
    <row r="355" spans="1:33" ht="18.75" customHeight="1">
      <c r="A355" s="156"/>
      <c r="B355" s="205"/>
      <c r="C355" s="246"/>
      <c r="D355" s="246"/>
      <c r="E355" s="207"/>
      <c r="F355" s="207"/>
      <c r="G355" s="207"/>
      <c r="H355" s="207"/>
      <c r="I355" s="207"/>
      <c r="J355" s="208"/>
      <c r="K355" s="208"/>
      <c r="L355" s="209"/>
      <c r="M355" s="209"/>
      <c r="N355" s="209"/>
      <c r="O355" s="209"/>
      <c r="P355" s="209"/>
      <c r="Q355" s="205"/>
      <c r="R355" s="205"/>
      <c r="S355" s="205"/>
      <c r="T355" s="205"/>
      <c r="U355" s="205"/>
      <c r="V355" s="205"/>
      <c r="W355" s="205"/>
      <c r="X355" s="205"/>
      <c r="Y355" s="205"/>
      <c r="Z355" s="247"/>
      <c r="AA355" s="205"/>
      <c r="AB355" s="205"/>
      <c r="AC355" s="210"/>
      <c r="AD355" s="210"/>
      <c r="AE355" s="210"/>
      <c r="AF355" s="210"/>
      <c r="AG355" s="210"/>
    </row>
    <row r="356" spans="1:33" ht="18.75" customHeight="1">
      <c r="A356" s="156"/>
      <c r="B356" s="205"/>
      <c r="C356" s="246"/>
      <c r="D356" s="246"/>
      <c r="E356" s="207"/>
      <c r="F356" s="207"/>
      <c r="G356" s="207"/>
      <c r="H356" s="207"/>
      <c r="I356" s="207"/>
      <c r="J356" s="208"/>
      <c r="K356" s="208"/>
      <c r="L356" s="209"/>
      <c r="M356" s="209"/>
      <c r="N356" s="209"/>
      <c r="O356" s="209"/>
      <c r="P356" s="209"/>
      <c r="Q356" s="205"/>
      <c r="R356" s="205"/>
      <c r="S356" s="205"/>
      <c r="T356" s="205"/>
      <c r="U356" s="205"/>
      <c r="V356" s="205"/>
      <c r="W356" s="205"/>
      <c r="X356" s="205"/>
      <c r="Y356" s="205"/>
      <c r="Z356" s="247"/>
      <c r="AA356" s="205"/>
      <c r="AB356" s="205"/>
      <c r="AC356" s="210"/>
      <c r="AD356" s="210"/>
      <c r="AE356" s="210"/>
      <c r="AF356" s="210"/>
      <c r="AG356" s="210"/>
    </row>
    <row r="357" spans="1:33" ht="18.75" customHeight="1">
      <c r="A357" s="156"/>
      <c r="B357" s="205"/>
      <c r="C357" s="883" t="s">
        <v>423</v>
      </c>
      <c r="D357" s="837"/>
      <c r="E357" s="974" t="s">
        <v>425</v>
      </c>
      <c r="F357" s="975"/>
      <c r="G357" s="975"/>
      <c r="H357" s="975"/>
      <c r="I357" s="975"/>
      <c r="J357" s="975"/>
      <c r="K357" s="976"/>
      <c r="L357" s="857"/>
      <c r="M357" s="864"/>
      <c r="N357" s="864"/>
      <c r="O357" s="864"/>
      <c r="P357" s="864"/>
      <c r="Q357" s="211"/>
      <c r="R357" s="205"/>
      <c r="S357" s="205"/>
      <c r="T357" s="205"/>
      <c r="U357" s="205"/>
      <c r="V357" s="205"/>
      <c r="W357" s="205"/>
      <c r="X357" s="205"/>
      <c r="Y357" s="205"/>
      <c r="Z357" s="247"/>
      <c r="AA357" s="205"/>
      <c r="AB357" s="205"/>
      <c r="AC357" s="210"/>
      <c r="AD357" s="210"/>
      <c r="AE357" s="210"/>
      <c r="AF357" s="210"/>
      <c r="AG357" s="210"/>
    </row>
    <row r="358" spans="1:33" ht="18.75" customHeight="1">
      <c r="A358" s="156"/>
      <c r="B358" s="205"/>
      <c r="C358" s="883"/>
      <c r="D358" s="837"/>
      <c r="E358" s="977"/>
      <c r="F358" s="863"/>
      <c r="G358" s="863"/>
      <c r="H358" s="863"/>
      <c r="I358" s="863"/>
      <c r="J358" s="863"/>
      <c r="K358" s="978"/>
      <c r="L358" s="859"/>
      <c r="M358" s="865"/>
      <c r="N358" s="865"/>
      <c r="O358" s="865"/>
      <c r="P358" s="865"/>
      <c r="Q358" s="190" t="s">
        <v>422</v>
      </c>
      <c r="R358" s="205"/>
      <c r="S358" s="205"/>
      <c r="T358" s="205"/>
      <c r="U358" s="205"/>
      <c r="V358" s="205"/>
      <c r="W358" s="205"/>
      <c r="X358" s="205"/>
      <c r="Y358" s="205"/>
      <c r="Z358" s="247"/>
      <c r="AA358" s="205"/>
      <c r="AB358" s="205"/>
      <c r="AC358" s="210"/>
      <c r="AD358" s="210"/>
      <c r="AE358" s="210"/>
      <c r="AF358" s="210"/>
      <c r="AG358" s="210"/>
    </row>
    <row r="359" spans="1:33" ht="18.75" customHeight="1">
      <c r="A359" s="156"/>
      <c r="B359" s="205"/>
      <c r="C359" s="246"/>
      <c r="D359" s="246"/>
      <c r="E359" s="207"/>
      <c r="F359" s="207"/>
      <c r="G359" s="207"/>
      <c r="H359" s="207"/>
      <c r="I359" s="207"/>
      <c r="J359" s="208"/>
      <c r="K359" s="208"/>
      <c r="L359" s="209"/>
      <c r="M359" s="209"/>
      <c r="N359" s="209"/>
      <c r="O359" s="209"/>
      <c r="P359" s="209"/>
      <c r="Q359" s="205"/>
      <c r="R359" s="205"/>
      <c r="S359" s="205"/>
      <c r="T359" s="205"/>
      <c r="U359" s="205"/>
      <c r="V359" s="205"/>
      <c r="W359" s="205"/>
      <c r="X359" s="205"/>
      <c r="Y359" s="205"/>
      <c r="Z359" s="247"/>
      <c r="AA359" s="205"/>
      <c r="AB359" s="205"/>
      <c r="AC359" s="210"/>
      <c r="AD359" s="210"/>
      <c r="AE359" s="210"/>
      <c r="AF359" s="210"/>
      <c r="AG359" s="210"/>
    </row>
    <row r="360" spans="1:33" ht="18.75" customHeight="1">
      <c r="A360" s="156"/>
      <c r="B360" s="205"/>
      <c r="C360" s="206"/>
      <c r="D360" s="206"/>
      <c r="E360" s="207"/>
      <c r="F360" s="207"/>
      <c r="G360" s="207"/>
      <c r="H360" s="207"/>
      <c r="I360" s="207"/>
      <c r="J360" s="208"/>
      <c r="K360" s="208"/>
      <c r="L360" s="209"/>
      <c r="M360" s="209"/>
      <c r="N360" s="209"/>
      <c r="O360" s="209"/>
      <c r="P360" s="209"/>
      <c r="Q360" s="205"/>
      <c r="R360" s="205"/>
      <c r="S360" s="205"/>
      <c r="T360" s="205"/>
      <c r="U360" s="205"/>
      <c r="V360" s="205"/>
      <c r="W360" s="205"/>
      <c r="X360" s="205"/>
      <c r="Y360" s="205"/>
      <c r="Z360" s="161"/>
      <c r="AA360" s="205"/>
      <c r="AB360" s="205"/>
      <c r="AC360" s="210"/>
      <c r="AD360" s="210"/>
      <c r="AE360" s="210"/>
      <c r="AF360" s="210"/>
      <c r="AG360" s="210"/>
    </row>
    <row r="361" spans="1:33" ht="18.75" customHeight="1">
      <c r="A361" s="156"/>
      <c r="B361" s="205"/>
      <c r="C361" s="883" t="s">
        <v>424</v>
      </c>
      <c r="D361" s="883"/>
      <c r="E361" s="854" t="s">
        <v>426</v>
      </c>
      <c r="F361" s="854"/>
      <c r="G361" s="854"/>
      <c r="H361" s="854"/>
      <c r="I361" s="854"/>
      <c r="J361" s="854"/>
      <c r="K361" s="854"/>
      <c r="L361" s="856"/>
      <c r="M361" s="856"/>
      <c r="N361" s="856"/>
      <c r="O361" s="856"/>
      <c r="P361" s="857"/>
      <c r="Q361" s="211"/>
      <c r="R361" s="205"/>
      <c r="S361" s="205"/>
      <c r="T361" s="205"/>
      <c r="U361" s="205"/>
      <c r="V361" s="205"/>
      <c r="W361" s="205"/>
      <c r="X361" s="205"/>
      <c r="Y361" s="205"/>
      <c r="Z361" s="161"/>
      <c r="AA361" s="205"/>
      <c r="AB361" s="205"/>
      <c r="AC361" s="210"/>
      <c r="AD361" s="210"/>
      <c r="AE361" s="210"/>
      <c r="AF361" s="210"/>
      <c r="AG361" s="210"/>
    </row>
    <row r="362" spans="1:33" ht="18.75" customHeight="1">
      <c r="A362" s="205"/>
      <c r="B362" s="205"/>
      <c r="C362" s="883"/>
      <c r="D362" s="883"/>
      <c r="E362" s="855"/>
      <c r="F362" s="855"/>
      <c r="G362" s="855"/>
      <c r="H362" s="855"/>
      <c r="I362" s="855"/>
      <c r="J362" s="855"/>
      <c r="K362" s="855"/>
      <c r="L362" s="858"/>
      <c r="M362" s="858"/>
      <c r="N362" s="858"/>
      <c r="O362" s="858"/>
      <c r="P362" s="859"/>
      <c r="Q362" s="190" t="s">
        <v>422</v>
      </c>
      <c r="R362" s="205"/>
      <c r="S362" s="205"/>
      <c r="T362" s="205"/>
      <c r="U362" s="205"/>
      <c r="V362" s="205"/>
      <c r="W362" s="205"/>
      <c r="X362" s="205"/>
      <c r="Y362" s="205"/>
      <c r="Z362" s="161"/>
      <c r="AA362" s="205"/>
      <c r="AB362" s="205"/>
      <c r="AC362" s="210"/>
      <c r="AD362" s="210"/>
      <c r="AE362" s="210"/>
      <c r="AF362" s="210"/>
      <c r="AG362" s="210"/>
    </row>
    <row r="363" spans="1:33" ht="18.75" customHeight="1">
      <c r="A363" s="205"/>
      <c r="B363" s="210"/>
      <c r="C363" s="212"/>
      <c r="D363" s="212"/>
      <c r="E363" s="213"/>
      <c r="F363" s="213"/>
      <c r="G363" s="213"/>
      <c r="H363" s="213"/>
      <c r="I363" s="213"/>
      <c r="J363" s="213"/>
      <c r="K363" s="213"/>
      <c r="L363" s="214"/>
      <c r="M363" s="214"/>
      <c r="N363" s="214"/>
      <c r="O363" s="214"/>
      <c r="P363" s="214"/>
      <c r="Q363" s="162"/>
      <c r="R363" s="210"/>
      <c r="S363" s="210"/>
      <c r="T363" s="210"/>
      <c r="U363" s="210"/>
      <c r="V363" s="210"/>
      <c r="W363" s="210"/>
      <c r="X363" s="210"/>
      <c r="Y363" s="210"/>
      <c r="Z363" s="162"/>
      <c r="AA363" s="210"/>
      <c r="AB363" s="210"/>
      <c r="AC363" s="210"/>
      <c r="AD363" s="210"/>
      <c r="AE363" s="210"/>
      <c r="AF363" s="210"/>
      <c r="AG363" s="210"/>
    </row>
    <row r="364" spans="1:33" ht="18.75" customHeight="1">
      <c r="A364" s="205"/>
      <c r="B364" s="210"/>
      <c r="C364" s="212"/>
      <c r="D364" s="212"/>
      <c r="E364" s="213"/>
      <c r="F364" s="213"/>
      <c r="G364" s="213"/>
      <c r="H364" s="213"/>
      <c r="I364" s="213"/>
      <c r="J364" s="213"/>
      <c r="K364" s="213"/>
      <c r="L364" s="214"/>
      <c r="M364" s="214"/>
      <c r="N364" s="214"/>
      <c r="O364" s="214"/>
      <c r="P364" s="214"/>
      <c r="Q364" s="162"/>
      <c r="R364" s="210"/>
      <c r="S364" s="210"/>
      <c r="T364" s="210"/>
      <c r="U364" s="210"/>
      <c r="V364" s="210"/>
      <c r="W364" s="210"/>
      <c r="X364" s="210"/>
      <c r="Y364" s="210"/>
      <c r="Z364" s="162"/>
      <c r="AA364" s="210"/>
      <c r="AB364" s="210"/>
      <c r="AC364" s="210"/>
      <c r="AD364" s="210"/>
      <c r="AE364" s="210"/>
      <c r="AF364" s="210"/>
      <c r="AG364" s="210"/>
    </row>
    <row r="365" spans="1:33" ht="18.75" customHeight="1">
      <c r="A365" s="205"/>
      <c r="B365" s="156"/>
      <c r="C365" s="552" t="s">
        <v>456</v>
      </c>
      <c r="D365" s="552"/>
      <c r="E365" s="552"/>
      <c r="F365" s="552"/>
      <c r="G365" s="552"/>
      <c r="H365" s="552"/>
      <c r="I365" s="552"/>
      <c r="J365" s="552"/>
      <c r="K365" s="552"/>
      <c r="L365" s="552"/>
      <c r="M365" s="552"/>
      <c r="N365" s="552"/>
      <c r="O365" s="552"/>
      <c r="P365" s="552"/>
      <c r="Q365" s="552"/>
      <c r="R365" s="156"/>
      <c r="S365" s="156"/>
      <c r="T365" s="156"/>
      <c r="U365" s="156"/>
      <c r="V365" s="156"/>
      <c r="W365" s="156"/>
      <c r="X365" s="156"/>
      <c r="Y365" s="156"/>
      <c r="Z365" s="157"/>
      <c r="AA365" s="156"/>
      <c r="AB365" s="156"/>
      <c r="AC365" s="158"/>
      <c r="AD365" s="158"/>
      <c r="AE365" s="158"/>
      <c r="AF365" s="158"/>
      <c r="AG365" s="158"/>
    </row>
    <row r="366" spans="1:33" ht="18.75" customHeight="1">
      <c r="A366" s="205"/>
      <c r="B366" s="156"/>
      <c r="C366" s="860" t="s">
        <v>454</v>
      </c>
      <c r="D366" s="860"/>
      <c r="E366" s="860"/>
      <c r="F366" s="860"/>
      <c r="G366" s="860"/>
      <c r="H366" s="860"/>
      <c r="I366" s="860"/>
      <c r="J366" s="860"/>
      <c r="K366" s="860"/>
      <c r="L366" s="860"/>
      <c r="M366" s="860"/>
      <c r="N366" s="860"/>
      <c r="O366" s="860"/>
      <c r="P366" s="860"/>
      <c r="Q366" s="860"/>
      <c r="R366" s="860"/>
      <c r="S366" s="860"/>
      <c r="T366" s="860"/>
      <c r="U366" s="860"/>
      <c r="V366" s="860"/>
      <c r="W366" s="860"/>
      <c r="X366" s="860"/>
      <c r="Y366" s="860"/>
      <c r="Z366" s="860"/>
      <c r="AA366" s="160"/>
      <c r="AB366" s="156"/>
      <c r="AC366" s="158"/>
      <c r="AD366" s="158"/>
      <c r="AE366" s="158"/>
      <c r="AF366" s="158"/>
      <c r="AG366" s="158"/>
    </row>
    <row r="367" spans="1:33" ht="18.75" customHeight="1">
      <c r="A367" s="205"/>
      <c r="B367" s="160"/>
      <c r="C367" s="860"/>
      <c r="D367" s="860"/>
      <c r="E367" s="860"/>
      <c r="F367" s="860"/>
      <c r="G367" s="860"/>
      <c r="H367" s="860"/>
      <c r="I367" s="860"/>
      <c r="J367" s="860"/>
      <c r="K367" s="860"/>
      <c r="L367" s="860"/>
      <c r="M367" s="860"/>
      <c r="N367" s="860"/>
      <c r="O367" s="860"/>
      <c r="P367" s="860"/>
      <c r="Q367" s="860"/>
      <c r="R367" s="860"/>
      <c r="S367" s="860"/>
      <c r="T367" s="860"/>
      <c r="U367" s="860"/>
      <c r="V367" s="860"/>
      <c r="W367" s="860"/>
      <c r="X367" s="860"/>
      <c r="Y367" s="860"/>
      <c r="Z367" s="860"/>
      <c r="AA367" s="160"/>
      <c r="AB367" s="156"/>
      <c r="AC367" s="158"/>
      <c r="AD367" s="158"/>
      <c r="AE367" s="158"/>
      <c r="AF367" s="158"/>
      <c r="AG367" s="158"/>
    </row>
    <row r="368" spans="1:33" ht="18.75" customHeight="1">
      <c r="A368" s="205"/>
      <c r="B368" s="160"/>
      <c r="C368" s="861" t="s">
        <v>455</v>
      </c>
      <c r="D368" s="862"/>
      <c r="E368" s="862"/>
      <c r="F368" s="862"/>
      <c r="G368" s="862"/>
      <c r="H368" s="862"/>
      <c r="I368" s="862"/>
      <c r="J368" s="862"/>
      <c r="K368" s="862"/>
      <c r="L368" s="862"/>
      <c r="M368" s="862"/>
      <c r="N368" s="862"/>
      <c r="O368" s="862"/>
      <c r="P368" s="862"/>
      <c r="Q368" s="862"/>
      <c r="R368" s="862"/>
      <c r="S368" s="862"/>
      <c r="T368" s="862"/>
      <c r="U368" s="862"/>
      <c r="V368" s="862"/>
      <c r="W368" s="862"/>
      <c r="X368" s="862"/>
      <c r="Y368" s="862"/>
      <c r="Z368" s="862"/>
      <c r="AA368" s="160"/>
      <c r="AB368" s="156"/>
      <c r="AC368" s="158"/>
      <c r="AD368" s="158"/>
      <c r="AE368" s="158"/>
      <c r="AF368" s="158"/>
      <c r="AG368" s="158"/>
    </row>
    <row r="369" spans="1:33" ht="18.75" customHeight="1">
      <c r="A369" s="205"/>
      <c r="B369" s="156"/>
      <c r="C369" s="863"/>
      <c r="D369" s="863"/>
      <c r="E369" s="863"/>
      <c r="F369" s="863"/>
      <c r="G369" s="863"/>
      <c r="H369" s="863"/>
      <c r="I369" s="863"/>
      <c r="J369" s="863"/>
      <c r="K369" s="863"/>
      <c r="L369" s="863"/>
      <c r="M369" s="863"/>
      <c r="N369" s="863"/>
      <c r="O369" s="863"/>
      <c r="P369" s="863"/>
      <c r="Q369" s="863"/>
      <c r="R369" s="863"/>
      <c r="S369" s="863"/>
      <c r="T369" s="863"/>
      <c r="U369" s="863"/>
      <c r="V369" s="863"/>
      <c r="W369" s="863"/>
      <c r="X369" s="863"/>
      <c r="Y369" s="863"/>
      <c r="Z369" s="863"/>
      <c r="AA369" s="156"/>
      <c r="AB369" s="156"/>
      <c r="AC369" s="158"/>
      <c r="AD369" s="158"/>
      <c r="AE369" s="158"/>
      <c r="AF369" s="158"/>
      <c r="AG369" s="158"/>
    </row>
    <row r="370" spans="1:33" ht="18.75" customHeight="1">
      <c r="A370" s="210"/>
      <c r="B370" s="215"/>
      <c r="C370" s="551" t="s">
        <v>415</v>
      </c>
      <c r="D370" s="551"/>
      <c r="E370" s="551"/>
      <c r="F370" s="551"/>
      <c r="G370" s="551"/>
      <c r="H370" s="545" t="s">
        <v>396</v>
      </c>
      <c r="I370" s="551"/>
      <c r="J370" s="551"/>
      <c r="K370" s="551"/>
      <c r="L370" s="551"/>
      <c r="M370" s="545" t="s">
        <v>392</v>
      </c>
      <c r="N370" s="551"/>
      <c r="O370" s="551"/>
      <c r="P370" s="551"/>
      <c r="Q370" s="551"/>
      <c r="R370" s="545" t="s">
        <v>416</v>
      </c>
      <c r="S370" s="551"/>
      <c r="T370" s="551"/>
      <c r="U370" s="551"/>
      <c r="V370" s="551"/>
      <c r="W370" s="545" t="s">
        <v>397</v>
      </c>
      <c r="X370" s="551"/>
      <c r="Y370" s="551"/>
      <c r="Z370" s="551"/>
      <c r="AA370" s="546"/>
      <c r="AB370" s="216"/>
      <c r="AC370" s="217"/>
      <c r="AD370" s="217"/>
      <c r="AE370" s="217"/>
      <c r="AF370" s="217"/>
      <c r="AG370" s="217"/>
    </row>
    <row r="371" spans="1:33" ht="18.75" customHeight="1">
      <c r="A371" s="210"/>
      <c r="B371" s="174">
        <v>1</v>
      </c>
      <c r="C371" s="832"/>
      <c r="D371" s="832"/>
      <c r="E371" s="832"/>
      <c r="F371" s="832"/>
      <c r="G371" s="218" t="s">
        <v>395</v>
      </c>
      <c r="H371" s="831"/>
      <c r="I371" s="832"/>
      <c r="J371" s="832"/>
      <c r="K371" s="832"/>
      <c r="L371" s="218" t="s">
        <v>395</v>
      </c>
      <c r="M371" s="831"/>
      <c r="N371" s="832"/>
      <c r="O371" s="832"/>
      <c r="P371" s="832"/>
      <c r="Q371" s="218" t="s">
        <v>395</v>
      </c>
      <c r="R371" s="831"/>
      <c r="S371" s="832"/>
      <c r="T371" s="832"/>
      <c r="U371" s="832"/>
      <c r="V371" s="218" t="s">
        <v>395</v>
      </c>
      <c r="W371" s="831"/>
      <c r="X371" s="832"/>
      <c r="Y371" s="832"/>
      <c r="Z371" s="832"/>
      <c r="AA371" s="219" t="s">
        <v>395</v>
      </c>
      <c r="AB371" s="156"/>
      <c r="AC371" s="158"/>
      <c r="AD371" s="158"/>
      <c r="AE371" s="158"/>
      <c r="AF371" s="158"/>
      <c r="AG371" s="158"/>
    </row>
    <row r="372" spans="1:33" ht="18.75" customHeight="1">
      <c r="A372" s="156"/>
      <c r="B372" s="174">
        <v>2</v>
      </c>
      <c r="C372" s="832"/>
      <c r="D372" s="832"/>
      <c r="E372" s="832"/>
      <c r="F372" s="832"/>
      <c r="G372" s="218" t="s">
        <v>395</v>
      </c>
      <c r="H372" s="831"/>
      <c r="I372" s="832"/>
      <c r="J372" s="832"/>
      <c r="K372" s="832"/>
      <c r="L372" s="218" t="s">
        <v>395</v>
      </c>
      <c r="M372" s="831"/>
      <c r="N372" s="832"/>
      <c r="O372" s="832"/>
      <c r="P372" s="832"/>
      <c r="Q372" s="218" t="s">
        <v>395</v>
      </c>
      <c r="R372" s="831"/>
      <c r="S372" s="832"/>
      <c r="T372" s="832"/>
      <c r="U372" s="832"/>
      <c r="V372" s="218" t="s">
        <v>395</v>
      </c>
      <c r="W372" s="831"/>
      <c r="X372" s="832"/>
      <c r="Y372" s="832"/>
      <c r="Z372" s="832"/>
      <c r="AA372" s="219" t="s">
        <v>395</v>
      </c>
      <c r="AB372" s="156"/>
      <c r="AC372" s="158"/>
      <c r="AD372" s="158"/>
      <c r="AE372" s="158"/>
      <c r="AF372" s="158"/>
      <c r="AG372" s="158"/>
    </row>
    <row r="373" spans="1:33" ht="18.75" customHeight="1">
      <c r="A373" s="156"/>
      <c r="B373" s="174">
        <v>3</v>
      </c>
      <c r="C373" s="832"/>
      <c r="D373" s="832"/>
      <c r="E373" s="832"/>
      <c r="F373" s="832"/>
      <c r="G373" s="218" t="s">
        <v>395</v>
      </c>
      <c r="H373" s="831"/>
      <c r="I373" s="832"/>
      <c r="J373" s="832"/>
      <c r="K373" s="832"/>
      <c r="L373" s="218" t="s">
        <v>395</v>
      </c>
      <c r="M373" s="831"/>
      <c r="N373" s="832"/>
      <c r="O373" s="832"/>
      <c r="P373" s="832"/>
      <c r="Q373" s="218" t="s">
        <v>395</v>
      </c>
      <c r="R373" s="831"/>
      <c r="S373" s="832"/>
      <c r="T373" s="832"/>
      <c r="U373" s="832"/>
      <c r="V373" s="218" t="s">
        <v>395</v>
      </c>
      <c r="W373" s="831"/>
      <c r="X373" s="832"/>
      <c r="Y373" s="832"/>
      <c r="Z373" s="832"/>
      <c r="AA373" s="219" t="s">
        <v>395</v>
      </c>
      <c r="AB373" s="156"/>
      <c r="AC373" s="158"/>
      <c r="AD373" s="158"/>
      <c r="AE373" s="158"/>
      <c r="AF373" s="158"/>
      <c r="AG373" s="158"/>
    </row>
    <row r="374" spans="1:33" ht="18.75" customHeight="1">
      <c r="A374" s="160"/>
      <c r="B374" s="174">
        <v>4</v>
      </c>
      <c r="C374" s="832"/>
      <c r="D374" s="832"/>
      <c r="E374" s="832"/>
      <c r="F374" s="832"/>
      <c r="G374" s="218" t="s">
        <v>395</v>
      </c>
      <c r="H374" s="831"/>
      <c r="I374" s="832"/>
      <c r="J374" s="832"/>
      <c r="K374" s="832"/>
      <c r="L374" s="218" t="s">
        <v>395</v>
      </c>
      <c r="M374" s="831"/>
      <c r="N374" s="832"/>
      <c r="O374" s="832"/>
      <c r="P374" s="832"/>
      <c r="Q374" s="218" t="s">
        <v>395</v>
      </c>
      <c r="R374" s="831"/>
      <c r="S374" s="832"/>
      <c r="T374" s="832"/>
      <c r="U374" s="832"/>
      <c r="V374" s="218" t="s">
        <v>395</v>
      </c>
      <c r="W374" s="831"/>
      <c r="X374" s="832"/>
      <c r="Y374" s="832"/>
      <c r="Z374" s="832"/>
      <c r="AA374" s="219" t="s">
        <v>395</v>
      </c>
      <c r="AB374" s="156"/>
      <c r="AC374" s="158"/>
      <c r="AD374" s="158"/>
      <c r="AE374" s="158"/>
      <c r="AF374" s="158"/>
      <c r="AG374" s="158"/>
    </row>
    <row r="375" spans="1:33" ht="18.75" customHeight="1">
      <c r="A375" s="160"/>
      <c r="B375" s="174">
        <v>5</v>
      </c>
      <c r="C375" s="832"/>
      <c r="D375" s="832"/>
      <c r="E375" s="832"/>
      <c r="F375" s="832"/>
      <c r="G375" s="218" t="s">
        <v>395</v>
      </c>
      <c r="H375" s="831"/>
      <c r="I375" s="832"/>
      <c r="J375" s="832"/>
      <c r="K375" s="832"/>
      <c r="L375" s="218" t="s">
        <v>395</v>
      </c>
      <c r="M375" s="831"/>
      <c r="N375" s="832"/>
      <c r="O375" s="832"/>
      <c r="P375" s="832"/>
      <c r="Q375" s="218" t="s">
        <v>395</v>
      </c>
      <c r="R375" s="831"/>
      <c r="S375" s="832"/>
      <c r="T375" s="832"/>
      <c r="U375" s="832"/>
      <c r="V375" s="218" t="s">
        <v>395</v>
      </c>
      <c r="W375" s="831"/>
      <c r="X375" s="832"/>
      <c r="Y375" s="832"/>
      <c r="Z375" s="832"/>
      <c r="AA375" s="219" t="s">
        <v>395</v>
      </c>
      <c r="AB375" s="156"/>
      <c r="AC375" s="158"/>
      <c r="AD375" s="158"/>
      <c r="AE375" s="158"/>
      <c r="AF375" s="158"/>
      <c r="AG375" s="158"/>
    </row>
    <row r="376" spans="1:33" ht="18.75" customHeight="1">
      <c r="A376" s="156"/>
      <c r="B376" s="174">
        <v>6</v>
      </c>
      <c r="C376" s="832"/>
      <c r="D376" s="832"/>
      <c r="E376" s="832"/>
      <c r="F376" s="832"/>
      <c r="G376" s="218" t="s">
        <v>395</v>
      </c>
      <c r="H376" s="831"/>
      <c r="I376" s="832"/>
      <c r="J376" s="832"/>
      <c r="K376" s="832"/>
      <c r="L376" s="218" t="s">
        <v>395</v>
      </c>
      <c r="M376" s="831"/>
      <c r="N376" s="832"/>
      <c r="O376" s="832"/>
      <c r="P376" s="832"/>
      <c r="Q376" s="218" t="s">
        <v>395</v>
      </c>
      <c r="R376" s="831"/>
      <c r="S376" s="832"/>
      <c r="T376" s="832"/>
      <c r="U376" s="832"/>
      <c r="V376" s="218" t="s">
        <v>395</v>
      </c>
      <c r="W376" s="831"/>
      <c r="X376" s="832"/>
      <c r="Y376" s="832"/>
      <c r="Z376" s="832"/>
      <c r="AA376" s="219" t="s">
        <v>395</v>
      </c>
      <c r="AB376" s="156"/>
      <c r="AC376" s="158"/>
      <c r="AD376" s="158"/>
      <c r="AE376" s="158"/>
      <c r="AF376" s="158"/>
      <c r="AG376" s="158"/>
    </row>
    <row r="377" spans="1:33" ht="18.75" customHeight="1">
      <c r="A377" s="156"/>
      <c r="B377" s="174">
        <v>7</v>
      </c>
      <c r="C377" s="832"/>
      <c r="D377" s="832"/>
      <c r="E377" s="832"/>
      <c r="F377" s="832"/>
      <c r="G377" s="218" t="s">
        <v>395</v>
      </c>
      <c r="H377" s="831"/>
      <c r="I377" s="832"/>
      <c r="J377" s="832"/>
      <c r="K377" s="832"/>
      <c r="L377" s="218" t="s">
        <v>395</v>
      </c>
      <c r="M377" s="831"/>
      <c r="N377" s="832"/>
      <c r="O377" s="832"/>
      <c r="P377" s="832"/>
      <c r="Q377" s="218" t="s">
        <v>395</v>
      </c>
      <c r="R377" s="831"/>
      <c r="S377" s="832"/>
      <c r="T377" s="832"/>
      <c r="U377" s="832"/>
      <c r="V377" s="218" t="s">
        <v>395</v>
      </c>
      <c r="W377" s="831"/>
      <c r="X377" s="832"/>
      <c r="Y377" s="832"/>
      <c r="Z377" s="832"/>
      <c r="AA377" s="219" t="s">
        <v>395</v>
      </c>
      <c r="AB377" s="156"/>
      <c r="AC377" s="158"/>
      <c r="AD377" s="158"/>
      <c r="AE377" s="158"/>
      <c r="AF377" s="158"/>
      <c r="AG377" s="158"/>
    </row>
    <row r="378" spans="1:33" ht="18.75" customHeight="1">
      <c r="A378" s="156"/>
      <c r="B378" s="174">
        <v>8</v>
      </c>
      <c r="C378" s="832"/>
      <c r="D378" s="832"/>
      <c r="E378" s="832"/>
      <c r="F378" s="832"/>
      <c r="G378" s="218" t="s">
        <v>395</v>
      </c>
      <c r="H378" s="831"/>
      <c r="I378" s="832"/>
      <c r="J378" s="832"/>
      <c r="K378" s="832"/>
      <c r="L378" s="218" t="s">
        <v>395</v>
      </c>
      <c r="M378" s="831"/>
      <c r="N378" s="832"/>
      <c r="O378" s="832"/>
      <c r="P378" s="832"/>
      <c r="Q378" s="218" t="s">
        <v>395</v>
      </c>
      <c r="R378" s="831"/>
      <c r="S378" s="832"/>
      <c r="T378" s="832"/>
      <c r="U378" s="832"/>
      <c r="V378" s="218" t="s">
        <v>395</v>
      </c>
      <c r="W378" s="831"/>
      <c r="X378" s="832"/>
      <c r="Y378" s="832"/>
      <c r="Z378" s="832"/>
      <c r="AA378" s="219" t="s">
        <v>395</v>
      </c>
      <c r="AB378" s="156"/>
      <c r="AC378" s="158"/>
      <c r="AD378" s="158"/>
      <c r="AE378" s="158"/>
      <c r="AF378" s="158"/>
      <c r="AG378" s="158"/>
    </row>
    <row r="379" spans="1:33" ht="18.75" customHeight="1">
      <c r="A379" s="156"/>
      <c r="B379" s="174">
        <v>9</v>
      </c>
      <c r="C379" s="832"/>
      <c r="D379" s="832"/>
      <c r="E379" s="832"/>
      <c r="F379" s="832"/>
      <c r="G379" s="218" t="s">
        <v>395</v>
      </c>
      <c r="H379" s="831"/>
      <c r="I379" s="832"/>
      <c r="J379" s="832"/>
      <c r="K379" s="832"/>
      <c r="L379" s="218" t="s">
        <v>395</v>
      </c>
      <c r="M379" s="831"/>
      <c r="N379" s="832"/>
      <c r="O379" s="832"/>
      <c r="P379" s="832"/>
      <c r="Q379" s="218" t="s">
        <v>395</v>
      </c>
      <c r="R379" s="831"/>
      <c r="S379" s="832"/>
      <c r="T379" s="832"/>
      <c r="U379" s="832"/>
      <c r="V379" s="218" t="s">
        <v>395</v>
      </c>
      <c r="W379" s="831"/>
      <c r="X379" s="832"/>
      <c r="Y379" s="832"/>
      <c r="Z379" s="832"/>
      <c r="AA379" s="219" t="s">
        <v>395</v>
      </c>
      <c r="AB379" s="156"/>
      <c r="AC379" s="158"/>
      <c r="AD379" s="158"/>
      <c r="AE379" s="158"/>
      <c r="AF379" s="158"/>
      <c r="AG379" s="158"/>
    </row>
    <row r="380" spans="1:33" ht="18.75" customHeight="1">
      <c r="A380" s="156"/>
      <c r="B380" s="174">
        <v>10</v>
      </c>
      <c r="C380" s="832"/>
      <c r="D380" s="832"/>
      <c r="E380" s="832"/>
      <c r="F380" s="832"/>
      <c r="G380" s="218" t="s">
        <v>395</v>
      </c>
      <c r="H380" s="831"/>
      <c r="I380" s="832"/>
      <c r="J380" s="832"/>
      <c r="K380" s="832"/>
      <c r="L380" s="218" t="s">
        <v>395</v>
      </c>
      <c r="M380" s="831"/>
      <c r="N380" s="832"/>
      <c r="O380" s="832"/>
      <c r="P380" s="832"/>
      <c r="Q380" s="218" t="s">
        <v>395</v>
      </c>
      <c r="R380" s="831"/>
      <c r="S380" s="832"/>
      <c r="T380" s="832"/>
      <c r="U380" s="832"/>
      <c r="V380" s="218" t="s">
        <v>395</v>
      </c>
      <c r="W380" s="831"/>
      <c r="X380" s="832"/>
      <c r="Y380" s="832"/>
      <c r="Z380" s="832"/>
      <c r="AA380" s="219" t="s">
        <v>395</v>
      </c>
      <c r="AB380" s="156"/>
      <c r="AC380" s="158"/>
      <c r="AD380" s="158"/>
      <c r="AE380" s="158"/>
      <c r="AF380" s="158"/>
      <c r="AG380" s="158"/>
    </row>
    <row r="381" spans="1:33" ht="18.75" customHeight="1">
      <c r="A381" s="156"/>
      <c r="B381" s="834" t="s">
        <v>399</v>
      </c>
      <c r="C381" s="834"/>
      <c r="D381" s="834"/>
      <c r="E381" s="834"/>
      <c r="F381" s="834"/>
      <c r="G381" s="834"/>
      <c r="H381" s="834"/>
      <c r="I381" s="834"/>
      <c r="J381" s="834"/>
      <c r="K381" s="834"/>
      <c r="L381" s="834"/>
      <c r="M381" s="834"/>
      <c r="N381" s="834"/>
      <c r="O381" s="834"/>
      <c r="P381" s="834"/>
      <c r="Q381" s="834"/>
      <c r="R381" s="834"/>
      <c r="S381" s="834"/>
      <c r="T381" s="834"/>
      <c r="U381" s="834"/>
      <c r="V381" s="834"/>
      <c r="W381" s="834"/>
      <c r="X381" s="834"/>
      <c r="Y381" s="834"/>
      <c r="Z381" s="834"/>
      <c r="AA381" s="834"/>
      <c r="AB381" s="156"/>
      <c r="AC381" s="158"/>
      <c r="AD381" s="158"/>
      <c r="AE381" s="158"/>
      <c r="AF381" s="158"/>
      <c r="AG381" s="158"/>
    </row>
    <row r="382" spans="1:33" ht="18.75" customHeight="1">
      <c r="A382" s="156"/>
      <c r="B382" s="157" t="s">
        <v>398</v>
      </c>
      <c r="C382" s="852">
        <f>SUM(C371:F380)</f>
        <v>0</v>
      </c>
      <c r="D382" s="852"/>
      <c r="E382" s="852"/>
      <c r="F382" s="852"/>
      <c r="G382" s="220" t="s">
        <v>395</v>
      </c>
      <c r="H382" s="852">
        <f>SUM(H371:K380)</f>
        <v>0</v>
      </c>
      <c r="I382" s="852"/>
      <c r="J382" s="852"/>
      <c r="K382" s="852"/>
      <c r="L382" s="220" t="s">
        <v>395</v>
      </c>
      <c r="M382" s="852">
        <f>SUM(M371:P380)</f>
        <v>0</v>
      </c>
      <c r="N382" s="852"/>
      <c r="O382" s="852"/>
      <c r="P382" s="852"/>
      <c r="Q382" s="220" t="s">
        <v>395</v>
      </c>
      <c r="R382" s="852">
        <f>SUM(R371:U380)</f>
        <v>0</v>
      </c>
      <c r="S382" s="852"/>
      <c r="T382" s="852"/>
      <c r="U382" s="852"/>
      <c r="V382" s="220" t="s">
        <v>395</v>
      </c>
      <c r="W382" s="852">
        <f>SUM(W371:Z380)</f>
        <v>0</v>
      </c>
      <c r="X382" s="852"/>
      <c r="Y382" s="852"/>
      <c r="Z382" s="852"/>
      <c r="AA382" s="220" t="s">
        <v>395</v>
      </c>
      <c r="AB382" s="156"/>
      <c r="AC382" s="158"/>
      <c r="AD382" s="158"/>
      <c r="AE382" s="158"/>
      <c r="AF382" s="158"/>
      <c r="AG382" s="158"/>
    </row>
    <row r="383" spans="1:33" ht="18.75" customHeight="1">
      <c r="A383" s="156"/>
      <c r="B383" s="160"/>
      <c r="C383" s="160"/>
      <c r="D383" s="220"/>
      <c r="E383" s="221"/>
      <c r="F383" s="221"/>
      <c r="G383" s="221"/>
      <c r="H383" s="216"/>
      <c r="I383" s="221"/>
      <c r="J383" s="221"/>
      <c r="K383" s="221"/>
      <c r="L383" s="216"/>
      <c r="M383" s="221"/>
      <c r="N383" s="221"/>
      <c r="O383" s="221"/>
      <c r="P383" s="216"/>
      <c r="Q383" s="221"/>
      <c r="R383" s="221"/>
      <c r="S383" s="221"/>
      <c r="T383" s="216"/>
      <c r="U383" s="221"/>
      <c r="V383" s="221"/>
      <c r="W383" s="221"/>
      <c r="X383" s="216"/>
      <c r="Y383" s="156"/>
      <c r="Z383" s="157"/>
      <c r="AA383" s="156"/>
      <c r="AB383" s="156"/>
      <c r="AC383" s="158"/>
      <c r="AD383" s="158"/>
      <c r="AE383" s="158"/>
      <c r="AF383" s="158"/>
      <c r="AG383" s="158"/>
    </row>
    <row r="384" spans="1:33" ht="18.75" customHeight="1">
      <c r="A384" s="156"/>
      <c r="B384" s="156"/>
      <c r="C384" s="156"/>
      <c r="D384" s="156"/>
      <c r="E384" s="202"/>
      <c r="F384" s="202"/>
      <c r="G384" s="202"/>
      <c r="H384" s="202"/>
      <c r="I384" s="202"/>
      <c r="J384" s="202"/>
      <c r="K384" s="202"/>
      <c r="L384" s="203"/>
      <c r="M384" s="203"/>
      <c r="N384" s="203"/>
      <c r="O384" s="203"/>
      <c r="P384" s="203"/>
      <c r="Q384" s="156"/>
      <c r="R384" s="156"/>
      <c r="S384" s="160"/>
      <c r="T384" s="160"/>
      <c r="U384" s="222"/>
      <c r="V384" s="160"/>
      <c r="W384" s="160"/>
      <c r="X384" s="160"/>
      <c r="Y384" s="160"/>
      <c r="Z384" s="160"/>
      <c r="AA384" s="156"/>
      <c r="AB384" s="156"/>
      <c r="AC384" s="158"/>
      <c r="AD384" s="158"/>
      <c r="AE384" s="158"/>
      <c r="AF384" s="158"/>
      <c r="AG384" s="158"/>
    </row>
    <row r="385" spans="1:33" ht="18.75" customHeight="1">
      <c r="A385" s="156"/>
      <c r="B385" s="156"/>
      <c r="C385" s="836" t="s">
        <v>427</v>
      </c>
      <c r="D385" s="836"/>
      <c r="E385" s="841" t="s">
        <v>413</v>
      </c>
      <c r="F385" s="842"/>
      <c r="G385" s="842"/>
      <c r="H385" s="842"/>
      <c r="I385" s="842"/>
      <c r="J385" s="842"/>
      <c r="K385" s="843"/>
      <c r="L385" s="838">
        <f>C382</f>
        <v>0</v>
      </c>
      <c r="M385" s="838"/>
      <c r="N385" s="838"/>
      <c r="O385" s="838"/>
      <c r="P385" s="839"/>
      <c r="Q385" s="189"/>
      <c r="R385" s="156"/>
      <c r="S385" s="853" t="s">
        <v>469</v>
      </c>
      <c r="T385" s="853"/>
      <c r="U385" s="853"/>
      <c r="V385" s="853"/>
      <c r="W385" s="853"/>
      <c r="X385" s="853"/>
      <c r="Y385" s="853"/>
      <c r="Z385" s="853"/>
      <c r="AA385" s="853"/>
      <c r="AB385" s="156"/>
      <c r="AC385" s="158"/>
      <c r="AD385" s="158"/>
      <c r="AE385" s="158"/>
      <c r="AF385" s="158"/>
      <c r="AG385" s="158"/>
    </row>
    <row r="386" spans="1:33" ht="18.75" customHeight="1">
      <c r="A386" s="156"/>
      <c r="B386" s="156"/>
      <c r="C386" s="836"/>
      <c r="D386" s="836"/>
      <c r="E386" s="844"/>
      <c r="F386" s="845"/>
      <c r="G386" s="845"/>
      <c r="H386" s="845"/>
      <c r="I386" s="845"/>
      <c r="J386" s="845"/>
      <c r="K386" s="846"/>
      <c r="L386" s="838"/>
      <c r="M386" s="838"/>
      <c r="N386" s="838"/>
      <c r="O386" s="838"/>
      <c r="P386" s="839"/>
      <c r="Q386" s="223" t="s">
        <v>395</v>
      </c>
      <c r="R386" s="156"/>
      <c r="S386" s="853"/>
      <c r="T386" s="853"/>
      <c r="U386" s="853"/>
      <c r="V386" s="853"/>
      <c r="W386" s="853"/>
      <c r="X386" s="853"/>
      <c r="Y386" s="853"/>
      <c r="Z386" s="853"/>
      <c r="AA386" s="853"/>
      <c r="AB386" s="156"/>
      <c r="AC386" s="158"/>
      <c r="AD386" s="158"/>
      <c r="AE386" s="158"/>
      <c r="AF386" s="158"/>
      <c r="AG386" s="158"/>
    </row>
    <row r="387" spans="1:33" ht="18.75" customHeight="1">
      <c r="A387" s="156"/>
      <c r="B387" s="156"/>
      <c r="C387" s="156"/>
      <c r="D387" s="156"/>
      <c r="E387" s="202"/>
      <c r="F387" s="202"/>
      <c r="G387" s="202"/>
      <c r="H387" s="202"/>
      <c r="I387" s="202"/>
      <c r="J387" s="202"/>
      <c r="K387" s="202"/>
      <c r="L387" s="203"/>
      <c r="M387" s="203"/>
      <c r="N387" s="203"/>
      <c r="O387" s="203"/>
      <c r="P387" s="203"/>
      <c r="Q387" s="156"/>
      <c r="R387" s="156"/>
      <c r="S387" s="853"/>
      <c r="T387" s="853"/>
      <c r="U387" s="853"/>
      <c r="V387" s="853"/>
      <c r="W387" s="853"/>
      <c r="X387" s="853"/>
      <c r="Y387" s="853"/>
      <c r="Z387" s="853"/>
      <c r="AA387" s="853"/>
      <c r="AB387" s="156"/>
      <c r="AC387" s="158"/>
      <c r="AD387" s="158"/>
      <c r="AE387" s="158"/>
      <c r="AF387" s="158"/>
      <c r="AG387" s="158"/>
    </row>
    <row r="388" spans="1:33" ht="18.75" customHeight="1">
      <c r="A388" s="156"/>
      <c r="B388" s="156"/>
      <c r="C388" s="156"/>
      <c r="D388" s="156"/>
      <c r="E388" s="202"/>
      <c r="F388" s="202"/>
      <c r="G388" s="202"/>
      <c r="H388" s="202"/>
      <c r="I388" s="202"/>
      <c r="J388" s="202"/>
      <c r="K388" s="202"/>
      <c r="L388" s="203"/>
      <c r="M388" s="203"/>
      <c r="N388" s="203"/>
      <c r="O388" s="203"/>
      <c r="P388" s="203"/>
      <c r="Q388" s="156"/>
      <c r="R388" s="156"/>
      <c r="S388" s="156"/>
      <c r="T388" s="156"/>
      <c r="U388" s="156"/>
      <c r="V388" s="156"/>
      <c r="W388" s="156"/>
      <c r="X388" s="156"/>
      <c r="Y388" s="156"/>
      <c r="Z388" s="157"/>
      <c r="AA388" s="156"/>
      <c r="AB388" s="156"/>
      <c r="AC388" s="158"/>
      <c r="AD388" s="158"/>
      <c r="AE388" s="158"/>
      <c r="AF388" s="158"/>
      <c r="AG388" s="158"/>
    </row>
    <row r="389" spans="1:33" ht="18.75" customHeight="1">
      <c r="A389" s="156"/>
      <c r="B389" s="156"/>
      <c r="C389" s="836" t="s">
        <v>428</v>
      </c>
      <c r="D389" s="836"/>
      <c r="E389" s="841" t="s">
        <v>414</v>
      </c>
      <c r="F389" s="842"/>
      <c r="G389" s="842"/>
      <c r="H389" s="842"/>
      <c r="I389" s="842"/>
      <c r="J389" s="842"/>
      <c r="K389" s="843"/>
      <c r="L389" s="838">
        <f>R382</f>
        <v>0</v>
      </c>
      <c r="M389" s="838"/>
      <c r="N389" s="838"/>
      <c r="O389" s="838"/>
      <c r="P389" s="839"/>
      <c r="Q389" s="189"/>
      <c r="R389" s="156"/>
      <c r="S389" s="853" t="s">
        <v>470</v>
      </c>
      <c r="T389" s="853"/>
      <c r="U389" s="853"/>
      <c r="V389" s="853"/>
      <c r="W389" s="853"/>
      <c r="X389" s="853"/>
      <c r="Y389" s="853"/>
      <c r="Z389" s="853"/>
      <c r="AA389" s="853"/>
      <c r="AB389" s="156"/>
      <c r="AC389" s="158"/>
      <c r="AD389" s="158"/>
      <c r="AE389" s="158"/>
      <c r="AF389" s="158"/>
      <c r="AG389" s="158"/>
    </row>
    <row r="390" spans="1:33" ht="18.75" customHeight="1">
      <c r="A390" s="156"/>
      <c r="B390" s="156"/>
      <c r="C390" s="836"/>
      <c r="D390" s="836"/>
      <c r="E390" s="844"/>
      <c r="F390" s="845"/>
      <c r="G390" s="845"/>
      <c r="H390" s="845"/>
      <c r="I390" s="845"/>
      <c r="J390" s="845"/>
      <c r="K390" s="846"/>
      <c r="L390" s="838"/>
      <c r="M390" s="838"/>
      <c r="N390" s="838"/>
      <c r="O390" s="838"/>
      <c r="P390" s="839"/>
      <c r="Q390" s="223" t="s">
        <v>395</v>
      </c>
      <c r="R390" s="156"/>
      <c r="S390" s="853"/>
      <c r="T390" s="853"/>
      <c r="U390" s="853"/>
      <c r="V390" s="853"/>
      <c r="W390" s="853"/>
      <c r="X390" s="853"/>
      <c r="Y390" s="853"/>
      <c r="Z390" s="853"/>
      <c r="AA390" s="853"/>
      <c r="AB390" s="156"/>
      <c r="AC390" s="158"/>
      <c r="AD390" s="158"/>
      <c r="AE390" s="158"/>
      <c r="AF390" s="158"/>
      <c r="AG390" s="158"/>
    </row>
    <row r="391" spans="1:33" ht="18.75" customHeight="1">
      <c r="A391" s="156"/>
      <c r="B391" s="156"/>
      <c r="C391" s="156"/>
      <c r="D391" s="156"/>
      <c r="E391" s="202"/>
      <c r="F391" s="202"/>
      <c r="G391" s="202"/>
      <c r="H391" s="202"/>
      <c r="I391" s="202"/>
      <c r="J391" s="202"/>
      <c r="K391" s="202"/>
      <c r="L391" s="203"/>
      <c r="M391" s="203"/>
      <c r="N391" s="203"/>
      <c r="O391" s="203"/>
      <c r="P391" s="203"/>
      <c r="Q391" s="156"/>
      <c r="R391" s="156"/>
      <c r="S391" s="853"/>
      <c r="T391" s="853"/>
      <c r="U391" s="853"/>
      <c r="V391" s="853"/>
      <c r="W391" s="853"/>
      <c r="X391" s="853"/>
      <c r="Y391" s="853"/>
      <c r="Z391" s="853"/>
      <c r="AA391" s="853"/>
      <c r="AB391" s="156"/>
      <c r="AC391" s="158"/>
      <c r="AD391" s="158"/>
      <c r="AE391" s="158"/>
      <c r="AF391" s="158"/>
      <c r="AG391" s="158"/>
    </row>
    <row r="392" spans="1:33" ht="18.75" customHeight="1">
      <c r="A392" s="156"/>
      <c r="B392" s="156"/>
      <c r="C392" s="156"/>
      <c r="D392" s="156"/>
      <c r="E392" s="202"/>
      <c r="F392" s="202"/>
      <c r="G392" s="202"/>
      <c r="H392" s="202"/>
      <c r="I392" s="202"/>
      <c r="J392" s="202"/>
      <c r="K392" s="202"/>
      <c r="L392" s="203"/>
      <c r="M392" s="203"/>
      <c r="N392" s="203"/>
      <c r="O392" s="203"/>
      <c r="P392" s="203"/>
      <c r="Q392" s="156"/>
      <c r="R392" s="156"/>
      <c r="S392" s="156"/>
      <c r="T392" s="156"/>
      <c r="U392" s="156"/>
      <c r="V392" s="156"/>
      <c r="W392" s="156"/>
      <c r="X392" s="156"/>
      <c r="Y392" s="156"/>
      <c r="Z392" s="157"/>
      <c r="AA392" s="156"/>
      <c r="AB392" s="156"/>
      <c r="AC392" s="158"/>
      <c r="AD392" s="158"/>
      <c r="AE392" s="158"/>
      <c r="AF392" s="158"/>
      <c r="AG392" s="158"/>
    </row>
    <row r="393" spans="1:33" ht="18.75" customHeight="1">
      <c r="A393" s="156"/>
      <c r="B393" s="156"/>
      <c r="C393" s="836" t="s">
        <v>429</v>
      </c>
      <c r="D393" s="836"/>
      <c r="E393" s="841" t="s">
        <v>390</v>
      </c>
      <c r="F393" s="842"/>
      <c r="G393" s="842"/>
      <c r="H393" s="842"/>
      <c r="I393" s="842"/>
      <c r="J393" s="842"/>
      <c r="K393" s="843"/>
      <c r="L393" s="838">
        <f>H382</f>
        <v>0</v>
      </c>
      <c r="M393" s="838"/>
      <c r="N393" s="838"/>
      <c r="O393" s="838"/>
      <c r="P393" s="839"/>
      <c r="Q393" s="189"/>
      <c r="R393" s="156"/>
      <c r="S393" s="853" t="s">
        <v>469</v>
      </c>
      <c r="T393" s="853"/>
      <c r="U393" s="853"/>
      <c r="V393" s="853"/>
      <c r="W393" s="853"/>
      <c r="X393" s="853"/>
      <c r="Y393" s="853"/>
      <c r="Z393" s="853"/>
      <c r="AA393" s="853"/>
      <c r="AB393" s="156"/>
      <c r="AC393" s="158"/>
      <c r="AD393" s="158"/>
      <c r="AE393" s="158"/>
      <c r="AF393" s="158"/>
      <c r="AG393" s="158"/>
    </row>
    <row r="394" spans="1:33" ht="18.75" customHeight="1">
      <c r="A394" s="156"/>
      <c r="B394" s="156"/>
      <c r="C394" s="836"/>
      <c r="D394" s="836"/>
      <c r="E394" s="844"/>
      <c r="F394" s="845"/>
      <c r="G394" s="845"/>
      <c r="H394" s="845"/>
      <c r="I394" s="845"/>
      <c r="J394" s="845"/>
      <c r="K394" s="846"/>
      <c r="L394" s="838"/>
      <c r="M394" s="838"/>
      <c r="N394" s="838"/>
      <c r="O394" s="838"/>
      <c r="P394" s="839"/>
      <c r="Q394" s="223" t="s">
        <v>395</v>
      </c>
      <c r="R394" s="156"/>
      <c r="S394" s="853"/>
      <c r="T394" s="853"/>
      <c r="U394" s="853"/>
      <c r="V394" s="853"/>
      <c r="W394" s="853"/>
      <c r="X394" s="853"/>
      <c r="Y394" s="853"/>
      <c r="Z394" s="853"/>
      <c r="AA394" s="853"/>
      <c r="AB394" s="156"/>
      <c r="AC394" s="158"/>
      <c r="AD394" s="158"/>
      <c r="AE394" s="158"/>
      <c r="AF394" s="158"/>
      <c r="AG394" s="158"/>
    </row>
    <row r="395" spans="1:33" ht="18.75" customHeight="1">
      <c r="A395" s="156"/>
      <c r="B395" s="156"/>
      <c r="C395" s="156"/>
      <c r="D395" s="156"/>
      <c r="E395" s="202"/>
      <c r="F395" s="202"/>
      <c r="G395" s="202"/>
      <c r="H395" s="202"/>
      <c r="I395" s="202"/>
      <c r="J395" s="202"/>
      <c r="K395" s="202"/>
      <c r="L395" s="203"/>
      <c r="M395" s="203"/>
      <c r="N395" s="203"/>
      <c r="O395" s="203"/>
      <c r="P395" s="203"/>
      <c r="Q395" s="156"/>
      <c r="R395" s="156"/>
      <c r="S395" s="853"/>
      <c r="T395" s="853"/>
      <c r="U395" s="853"/>
      <c r="V395" s="853"/>
      <c r="W395" s="853"/>
      <c r="X395" s="853"/>
      <c r="Y395" s="853"/>
      <c r="Z395" s="853"/>
      <c r="AA395" s="853"/>
      <c r="AB395" s="156"/>
      <c r="AC395" s="158"/>
      <c r="AD395" s="158"/>
      <c r="AE395" s="158"/>
      <c r="AF395" s="158"/>
      <c r="AG395" s="158"/>
    </row>
    <row r="396" spans="1:33" ht="18.75" customHeight="1">
      <c r="A396" s="156"/>
      <c r="B396" s="156"/>
      <c r="C396" s="156"/>
      <c r="D396" s="156"/>
      <c r="E396" s="202"/>
      <c r="F396" s="202"/>
      <c r="G396" s="202"/>
      <c r="H396" s="202"/>
      <c r="I396" s="202"/>
      <c r="J396" s="202"/>
      <c r="K396" s="202"/>
      <c r="L396" s="203"/>
      <c r="M396" s="203"/>
      <c r="N396" s="203"/>
      <c r="O396" s="203"/>
      <c r="P396" s="203"/>
      <c r="Q396" s="156"/>
      <c r="R396" s="156"/>
      <c r="S396" s="156"/>
      <c r="T396" s="156"/>
      <c r="U396" s="156"/>
      <c r="V396" s="156"/>
      <c r="W396" s="156"/>
      <c r="X396" s="156"/>
      <c r="Y396" s="156"/>
      <c r="Z396" s="157"/>
      <c r="AA396" s="156"/>
      <c r="AB396" s="156"/>
      <c r="AC396" s="158"/>
      <c r="AD396" s="158"/>
      <c r="AE396" s="158"/>
      <c r="AF396" s="158"/>
      <c r="AG396" s="158"/>
    </row>
    <row r="397" spans="1:33" ht="18.75" customHeight="1">
      <c r="A397" s="156"/>
      <c r="B397" s="156"/>
      <c r="C397" s="836" t="s">
        <v>430</v>
      </c>
      <c r="D397" s="836"/>
      <c r="E397" s="841" t="s">
        <v>391</v>
      </c>
      <c r="F397" s="842"/>
      <c r="G397" s="842"/>
      <c r="H397" s="842"/>
      <c r="I397" s="842"/>
      <c r="J397" s="842"/>
      <c r="K397" s="843"/>
      <c r="L397" s="838">
        <f>W382</f>
        <v>0</v>
      </c>
      <c r="M397" s="838"/>
      <c r="N397" s="838"/>
      <c r="O397" s="838"/>
      <c r="P397" s="839"/>
      <c r="Q397" s="189"/>
      <c r="R397" s="156"/>
      <c r="S397" s="853" t="s">
        <v>470</v>
      </c>
      <c r="T397" s="853"/>
      <c r="U397" s="853"/>
      <c r="V397" s="853"/>
      <c r="W397" s="853"/>
      <c r="X397" s="853"/>
      <c r="Y397" s="853"/>
      <c r="Z397" s="853"/>
      <c r="AA397" s="853"/>
      <c r="AB397" s="156"/>
      <c r="AC397" s="158"/>
      <c r="AD397" s="158"/>
      <c r="AE397" s="158"/>
      <c r="AF397" s="158"/>
      <c r="AG397" s="158"/>
    </row>
    <row r="398" spans="1:33" ht="18.75" customHeight="1">
      <c r="A398" s="156"/>
      <c r="B398" s="156"/>
      <c r="C398" s="836"/>
      <c r="D398" s="836"/>
      <c r="E398" s="844"/>
      <c r="F398" s="845"/>
      <c r="G398" s="845"/>
      <c r="H398" s="845"/>
      <c r="I398" s="845"/>
      <c r="J398" s="845"/>
      <c r="K398" s="846"/>
      <c r="L398" s="838"/>
      <c r="M398" s="838"/>
      <c r="N398" s="838"/>
      <c r="O398" s="838"/>
      <c r="P398" s="839"/>
      <c r="Q398" s="223" t="s">
        <v>395</v>
      </c>
      <c r="R398" s="156"/>
      <c r="S398" s="853"/>
      <c r="T398" s="853"/>
      <c r="U398" s="853"/>
      <c r="V398" s="853"/>
      <c r="W398" s="853"/>
      <c r="X398" s="853"/>
      <c r="Y398" s="853"/>
      <c r="Z398" s="853"/>
      <c r="AA398" s="853"/>
      <c r="AB398" s="156"/>
      <c r="AC398" s="158"/>
      <c r="AD398" s="158"/>
      <c r="AE398" s="158"/>
      <c r="AF398" s="158"/>
      <c r="AG398" s="158"/>
    </row>
    <row r="399" spans="1:33" ht="18.75" customHeight="1">
      <c r="A399" s="156"/>
      <c r="B399" s="156"/>
      <c r="C399" s="156"/>
      <c r="D399" s="156"/>
      <c r="E399" s="202"/>
      <c r="F399" s="202"/>
      <c r="G399" s="202"/>
      <c r="H399" s="202"/>
      <c r="I399" s="202"/>
      <c r="J399" s="202"/>
      <c r="K399" s="202"/>
      <c r="L399" s="203"/>
      <c r="M399" s="203"/>
      <c r="N399" s="203"/>
      <c r="O399" s="203"/>
      <c r="P399" s="203"/>
      <c r="Q399" s="156"/>
      <c r="R399" s="156"/>
      <c r="S399" s="853"/>
      <c r="T399" s="853"/>
      <c r="U399" s="853"/>
      <c r="V399" s="853"/>
      <c r="W399" s="853"/>
      <c r="X399" s="853"/>
      <c r="Y399" s="853"/>
      <c r="Z399" s="853"/>
      <c r="AA399" s="853"/>
      <c r="AB399" s="156"/>
      <c r="AC399" s="158"/>
      <c r="AD399" s="158"/>
      <c r="AE399" s="158"/>
      <c r="AF399" s="158"/>
      <c r="AG399" s="158"/>
    </row>
    <row r="400" spans="1:33" ht="18.75" customHeight="1">
      <c r="A400" s="156"/>
      <c r="B400" s="156"/>
      <c r="C400" s="156"/>
      <c r="D400" s="156"/>
      <c r="E400" s="202"/>
      <c r="F400" s="202"/>
      <c r="G400" s="202"/>
      <c r="H400" s="202"/>
      <c r="I400" s="202"/>
      <c r="J400" s="202"/>
      <c r="K400" s="202"/>
      <c r="L400" s="203"/>
      <c r="M400" s="203"/>
      <c r="N400" s="203"/>
      <c r="O400" s="203"/>
      <c r="P400" s="203"/>
      <c r="Q400" s="156"/>
      <c r="R400" s="156"/>
      <c r="S400" s="156"/>
      <c r="T400" s="156"/>
      <c r="U400" s="156"/>
      <c r="V400" s="156"/>
      <c r="W400" s="156"/>
      <c r="X400" s="156"/>
      <c r="Y400" s="156"/>
      <c r="Z400" s="157"/>
      <c r="AA400" s="156"/>
      <c r="AB400" s="156"/>
      <c r="AC400" s="158"/>
      <c r="AD400" s="158"/>
      <c r="AE400" s="158"/>
      <c r="AF400" s="158"/>
      <c r="AG400" s="158"/>
    </row>
    <row r="401" spans="1:33" ht="18.75" customHeight="1">
      <c r="A401" s="156"/>
      <c r="B401" s="156"/>
      <c r="C401" s="836" t="s">
        <v>431</v>
      </c>
      <c r="D401" s="836"/>
      <c r="E401" s="847" t="s">
        <v>392</v>
      </c>
      <c r="F401" s="834"/>
      <c r="G401" s="834"/>
      <c r="H401" s="834"/>
      <c r="I401" s="834"/>
      <c r="J401" s="834"/>
      <c r="K401" s="848"/>
      <c r="L401" s="838">
        <f>M382</f>
        <v>0</v>
      </c>
      <c r="M401" s="838"/>
      <c r="N401" s="838"/>
      <c r="O401" s="838"/>
      <c r="P401" s="839"/>
      <c r="Q401" s="189"/>
      <c r="R401" s="156"/>
      <c r="S401" s="579"/>
      <c r="T401" s="579"/>
      <c r="U401" s="579"/>
      <c r="V401" s="579"/>
      <c r="W401" s="579"/>
      <c r="X401" s="579"/>
      <c r="Y401" s="579"/>
      <c r="Z401" s="579"/>
      <c r="AA401" s="579"/>
      <c r="AB401" s="156"/>
      <c r="AC401" s="158"/>
      <c r="AD401" s="158"/>
      <c r="AE401" s="158"/>
      <c r="AF401" s="158"/>
      <c r="AG401" s="158"/>
    </row>
    <row r="402" spans="1:33" ht="18.75" customHeight="1">
      <c r="A402" s="156"/>
      <c r="B402" s="156"/>
      <c r="C402" s="836"/>
      <c r="D402" s="836"/>
      <c r="E402" s="849"/>
      <c r="F402" s="850"/>
      <c r="G402" s="850"/>
      <c r="H402" s="850"/>
      <c r="I402" s="850"/>
      <c r="J402" s="850"/>
      <c r="K402" s="851"/>
      <c r="L402" s="838"/>
      <c r="M402" s="838"/>
      <c r="N402" s="838"/>
      <c r="O402" s="838"/>
      <c r="P402" s="839"/>
      <c r="Q402" s="223" t="s">
        <v>395</v>
      </c>
      <c r="R402" s="156"/>
      <c r="S402" s="579"/>
      <c r="T402" s="579"/>
      <c r="U402" s="579"/>
      <c r="V402" s="579"/>
      <c r="W402" s="579"/>
      <c r="X402" s="579"/>
      <c r="Y402" s="579"/>
      <c r="Z402" s="579"/>
      <c r="AA402" s="579"/>
      <c r="AB402" s="156"/>
      <c r="AC402" s="158"/>
      <c r="AD402" s="158"/>
      <c r="AE402" s="158"/>
      <c r="AF402" s="158"/>
      <c r="AG402" s="158"/>
    </row>
    <row r="403" spans="1:33" ht="18.75" customHeight="1">
      <c r="A403" s="156"/>
      <c r="B403" s="156"/>
      <c r="C403" s="156"/>
      <c r="D403" s="156"/>
      <c r="E403" s="202"/>
      <c r="F403" s="202"/>
      <c r="G403" s="202"/>
      <c r="H403" s="202"/>
      <c r="I403" s="202"/>
      <c r="J403" s="202"/>
      <c r="K403" s="202"/>
      <c r="L403" s="203"/>
      <c r="M403" s="203"/>
      <c r="N403" s="203"/>
      <c r="O403" s="203"/>
      <c r="P403" s="203"/>
      <c r="Q403" s="156"/>
      <c r="R403" s="156"/>
      <c r="S403" s="579"/>
      <c r="T403" s="579"/>
      <c r="U403" s="579"/>
      <c r="V403" s="579"/>
      <c r="W403" s="579"/>
      <c r="X403" s="579"/>
      <c r="Y403" s="579"/>
      <c r="Z403" s="579"/>
      <c r="AA403" s="579"/>
      <c r="AB403" s="156"/>
      <c r="AC403" s="158"/>
      <c r="AD403" s="158"/>
      <c r="AE403" s="158"/>
      <c r="AF403" s="158"/>
      <c r="AG403" s="158"/>
    </row>
    <row r="404" spans="1:33" ht="18.75" customHeight="1">
      <c r="A404" s="156"/>
      <c r="B404" s="156"/>
      <c r="C404" s="156"/>
      <c r="D404" s="156"/>
      <c r="E404" s="202"/>
      <c r="F404" s="202"/>
      <c r="G404" s="202"/>
      <c r="H404" s="202"/>
      <c r="I404" s="202"/>
      <c r="J404" s="202"/>
      <c r="K404" s="202"/>
      <c r="L404" s="203"/>
      <c r="M404" s="203"/>
      <c r="N404" s="203"/>
      <c r="O404" s="203"/>
      <c r="P404" s="203"/>
      <c r="Q404" s="156"/>
      <c r="R404" s="156"/>
      <c r="S404" s="156"/>
      <c r="T404" s="156"/>
      <c r="U404" s="156"/>
      <c r="V404" s="156"/>
      <c r="W404" s="156"/>
      <c r="X404" s="156"/>
      <c r="Y404" s="156"/>
      <c r="Z404" s="157"/>
      <c r="AA404" s="156"/>
      <c r="AB404" s="156"/>
      <c r="AC404" s="158"/>
      <c r="AD404" s="158"/>
      <c r="AE404" s="158"/>
      <c r="AF404" s="158"/>
      <c r="AG404" s="158"/>
    </row>
    <row r="405" spans="1:33" ht="18.75" customHeight="1">
      <c r="A405" s="156"/>
      <c r="B405" s="156"/>
      <c r="C405" s="836" t="s">
        <v>432</v>
      </c>
      <c r="D405" s="836"/>
      <c r="E405" s="847" t="s">
        <v>393</v>
      </c>
      <c r="F405" s="834"/>
      <c r="G405" s="834"/>
      <c r="H405" s="834"/>
      <c r="I405" s="834"/>
      <c r="J405" s="834"/>
      <c r="K405" s="848"/>
      <c r="L405" s="840"/>
      <c r="M405" s="840"/>
      <c r="N405" s="840"/>
      <c r="O405" s="840"/>
      <c r="P405" s="831"/>
      <c r="Q405" s="189"/>
      <c r="R405" s="156"/>
      <c r="S405" s="853" t="s">
        <v>471</v>
      </c>
      <c r="T405" s="853"/>
      <c r="U405" s="853"/>
      <c r="V405" s="853"/>
      <c r="W405" s="853"/>
      <c r="X405" s="853"/>
      <c r="Y405" s="853"/>
      <c r="Z405" s="853"/>
      <c r="AA405" s="853"/>
      <c r="AB405" s="156"/>
      <c r="AC405" s="158"/>
      <c r="AD405" s="158"/>
      <c r="AE405" s="158"/>
      <c r="AF405" s="158"/>
      <c r="AG405" s="158"/>
    </row>
    <row r="406" spans="1:33" ht="18.75" customHeight="1">
      <c r="A406" s="156"/>
      <c r="B406" s="156"/>
      <c r="C406" s="836"/>
      <c r="D406" s="836"/>
      <c r="E406" s="849"/>
      <c r="F406" s="850"/>
      <c r="G406" s="850"/>
      <c r="H406" s="850"/>
      <c r="I406" s="850"/>
      <c r="J406" s="850"/>
      <c r="K406" s="851"/>
      <c r="L406" s="840"/>
      <c r="M406" s="840"/>
      <c r="N406" s="840"/>
      <c r="O406" s="840"/>
      <c r="P406" s="831"/>
      <c r="Q406" s="223" t="s">
        <v>395</v>
      </c>
      <c r="R406" s="156"/>
      <c r="S406" s="853"/>
      <c r="T406" s="853"/>
      <c r="U406" s="853"/>
      <c r="V406" s="853"/>
      <c r="W406" s="853"/>
      <c r="X406" s="853"/>
      <c r="Y406" s="853"/>
      <c r="Z406" s="853"/>
      <c r="AA406" s="853"/>
      <c r="AB406" s="156"/>
      <c r="AC406" s="158"/>
      <c r="AD406" s="158"/>
      <c r="AE406" s="158"/>
      <c r="AF406" s="158"/>
      <c r="AG406" s="158"/>
    </row>
    <row r="407" spans="1:33" ht="18.75" customHeight="1">
      <c r="A407" s="156"/>
      <c r="B407" s="156"/>
      <c r="C407" s="156"/>
      <c r="D407" s="156"/>
      <c r="E407" s="202"/>
      <c r="F407" s="202"/>
      <c r="G407" s="202"/>
      <c r="H407" s="202"/>
      <c r="I407" s="202"/>
      <c r="J407" s="202"/>
      <c r="K407" s="202"/>
      <c r="L407" s="203"/>
      <c r="M407" s="203"/>
      <c r="N407" s="203"/>
      <c r="O407" s="203"/>
      <c r="P407" s="203"/>
      <c r="Q407" s="156"/>
      <c r="R407" s="156"/>
      <c r="S407" s="853"/>
      <c r="T407" s="853"/>
      <c r="U407" s="853"/>
      <c r="V407" s="853"/>
      <c r="W407" s="853"/>
      <c r="X407" s="853"/>
      <c r="Y407" s="853"/>
      <c r="Z407" s="853"/>
      <c r="AA407" s="853"/>
      <c r="AB407" s="156"/>
      <c r="AC407" s="158"/>
      <c r="AD407" s="158"/>
      <c r="AE407" s="158"/>
      <c r="AF407" s="158"/>
      <c r="AG407" s="158"/>
    </row>
    <row r="408" spans="1:33" ht="18.75" customHeight="1">
      <c r="A408" s="156"/>
      <c r="B408" s="156"/>
      <c r="C408" s="156"/>
      <c r="D408" s="156"/>
      <c r="E408" s="202"/>
      <c r="F408" s="202"/>
      <c r="G408" s="202"/>
      <c r="H408" s="202"/>
      <c r="I408" s="202"/>
      <c r="J408" s="202"/>
      <c r="K408" s="202"/>
      <c r="L408" s="203"/>
      <c r="M408" s="203"/>
      <c r="N408" s="203"/>
      <c r="O408" s="203"/>
      <c r="P408" s="203"/>
      <c r="Q408" s="156"/>
      <c r="R408" s="156"/>
      <c r="S408" s="156"/>
      <c r="T408" s="156"/>
      <c r="U408" s="156"/>
      <c r="V408" s="156"/>
      <c r="W408" s="156"/>
      <c r="X408" s="156"/>
      <c r="Y408" s="156"/>
      <c r="Z408" s="157"/>
      <c r="AA408" s="156"/>
      <c r="AB408" s="156"/>
      <c r="AC408" s="158"/>
      <c r="AD408" s="158"/>
      <c r="AE408" s="158"/>
      <c r="AF408" s="158"/>
      <c r="AG408" s="158"/>
    </row>
    <row r="409" spans="1:33" ht="18.75" customHeight="1">
      <c r="A409" s="156"/>
      <c r="B409" s="156"/>
      <c r="C409" s="836" t="s">
        <v>433</v>
      </c>
      <c r="D409" s="836"/>
      <c r="E409" s="847" t="s">
        <v>394</v>
      </c>
      <c r="F409" s="834"/>
      <c r="G409" s="834"/>
      <c r="H409" s="834"/>
      <c r="I409" s="834"/>
      <c r="J409" s="834"/>
      <c r="K409" s="848"/>
      <c r="L409" s="840"/>
      <c r="M409" s="840"/>
      <c r="N409" s="840"/>
      <c r="O409" s="840"/>
      <c r="P409" s="831"/>
      <c r="Q409" s="189"/>
      <c r="R409" s="156"/>
      <c r="S409" s="828" t="s">
        <v>472</v>
      </c>
      <c r="T409" s="828"/>
      <c r="U409" s="828"/>
      <c r="V409" s="828"/>
      <c r="W409" s="828"/>
      <c r="X409" s="828"/>
      <c r="Y409" s="828"/>
      <c r="Z409" s="828"/>
      <c r="AA409" s="828"/>
      <c r="AB409" s="156"/>
      <c r="AC409" s="158"/>
      <c r="AD409" s="158"/>
      <c r="AE409" s="158"/>
      <c r="AF409" s="158"/>
      <c r="AG409" s="158"/>
    </row>
    <row r="410" spans="1:33" ht="18.75" customHeight="1">
      <c r="A410" s="156"/>
      <c r="B410" s="156"/>
      <c r="C410" s="836"/>
      <c r="D410" s="836"/>
      <c r="E410" s="849"/>
      <c r="F410" s="850"/>
      <c r="G410" s="850"/>
      <c r="H410" s="850"/>
      <c r="I410" s="850"/>
      <c r="J410" s="850"/>
      <c r="K410" s="851"/>
      <c r="L410" s="840"/>
      <c r="M410" s="840"/>
      <c r="N410" s="840"/>
      <c r="O410" s="840"/>
      <c r="P410" s="831"/>
      <c r="Q410" s="223" t="s">
        <v>395</v>
      </c>
      <c r="R410" s="156"/>
      <c r="S410" s="828"/>
      <c r="T410" s="828"/>
      <c r="U410" s="828"/>
      <c r="V410" s="828"/>
      <c r="W410" s="828"/>
      <c r="X410" s="828"/>
      <c r="Y410" s="828"/>
      <c r="Z410" s="828"/>
      <c r="AA410" s="828"/>
      <c r="AB410" s="156"/>
      <c r="AC410" s="158"/>
      <c r="AD410" s="158"/>
      <c r="AE410" s="158"/>
      <c r="AF410" s="158"/>
      <c r="AG410" s="158"/>
    </row>
    <row r="411" spans="1:33" ht="18.75" customHeight="1">
      <c r="A411" s="156"/>
      <c r="B411" s="156"/>
      <c r="C411" s="156"/>
      <c r="D411" s="156"/>
      <c r="E411" s="156"/>
      <c r="F411" s="156"/>
      <c r="G411" s="156"/>
      <c r="H411" s="156"/>
      <c r="I411" s="156"/>
      <c r="J411" s="156"/>
      <c r="K411" s="156"/>
      <c r="L411" s="156"/>
      <c r="M411" s="156"/>
      <c r="N411" s="156"/>
      <c r="O411" s="156"/>
      <c r="P411" s="156"/>
      <c r="Q411" s="156"/>
      <c r="R411" s="156"/>
      <c r="S411" s="828"/>
      <c r="T411" s="828"/>
      <c r="U411" s="828"/>
      <c r="V411" s="828"/>
      <c r="W411" s="828"/>
      <c r="X411" s="828"/>
      <c r="Y411" s="828"/>
      <c r="Z411" s="828"/>
      <c r="AA411" s="828"/>
      <c r="AB411" s="156"/>
      <c r="AC411" s="158"/>
      <c r="AD411" s="158"/>
      <c r="AE411" s="158"/>
      <c r="AF411" s="158"/>
      <c r="AG411" s="158"/>
    </row>
    <row r="412" spans="1:33" ht="18.75" customHeight="1">
      <c r="A412" s="156"/>
      <c r="B412" s="156"/>
      <c r="C412" s="160"/>
      <c r="D412" s="160"/>
      <c r="E412" s="160"/>
      <c r="F412" s="160"/>
      <c r="G412" s="160"/>
      <c r="H412" s="160"/>
      <c r="I412" s="160"/>
      <c r="J412" s="156"/>
      <c r="K412" s="156"/>
      <c r="L412" s="156"/>
      <c r="M412" s="156"/>
      <c r="N412" s="156"/>
      <c r="O412" s="156"/>
      <c r="P412" s="156"/>
      <c r="Q412" s="156"/>
      <c r="R412" s="156"/>
      <c r="S412" s="156"/>
      <c r="T412" s="156"/>
      <c r="U412" s="156"/>
      <c r="V412" s="156"/>
      <c r="W412" s="156"/>
      <c r="X412" s="156"/>
      <c r="Y412" s="156"/>
      <c r="Z412" s="157"/>
      <c r="AA412" s="156"/>
      <c r="AB412" s="156"/>
      <c r="AC412" s="158"/>
      <c r="AD412" s="158"/>
      <c r="AE412" s="158"/>
      <c r="AF412" s="158"/>
      <c r="AG412" s="158"/>
    </row>
    <row r="413" spans="1:33" ht="18.75" customHeight="1">
      <c r="A413" s="156"/>
      <c r="B413" s="156"/>
      <c r="C413" s="552" t="s">
        <v>457</v>
      </c>
      <c r="D413" s="552"/>
      <c r="E413" s="552"/>
      <c r="F413" s="552"/>
      <c r="G413" s="552"/>
      <c r="H413" s="552"/>
      <c r="I413" s="552"/>
      <c r="J413" s="552"/>
      <c r="K413" s="552"/>
      <c r="L413" s="552"/>
      <c r="M413" s="552"/>
      <c r="N413" s="552"/>
      <c r="O413" s="552"/>
      <c r="P413" s="156"/>
      <c r="Q413" s="156"/>
      <c r="R413" s="156"/>
      <c r="S413" s="156"/>
      <c r="T413" s="156"/>
      <c r="U413" s="156"/>
      <c r="V413" s="156"/>
      <c r="W413" s="156"/>
      <c r="X413" s="156"/>
      <c r="Y413" s="156"/>
      <c r="Z413" s="157"/>
      <c r="AA413" s="156"/>
      <c r="AB413" s="156"/>
      <c r="AC413" s="158"/>
      <c r="AD413" s="158"/>
      <c r="AE413" s="158"/>
      <c r="AF413" s="158"/>
      <c r="AG413" s="158"/>
    </row>
    <row r="414" spans="1:33" ht="18.75" customHeight="1" thickBot="1">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7"/>
      <c r="AA414" s="156"/>
      <c r="AB414" s="156"/>
      <c r="AC414" s="158"/>
      <c r="AD414" s="158"/>
      <c r="AE414" s="158"/>
      <c r="AF414" s="158"/>
      <c r="AG414" s="158"/>
    </row>
    <row r="415" spans="1:33" ht="18.75" customHeight="1" thickBot="1">
      <c r="A415" s="156"/>
      <c r="B415" s="156"/>
      <c r="C415" s="789" t="s">
        <v>444</v>
      </c>
      <c r="D415" s="790"/>
      <c r="E415" s="790"/>
      <c r="F415" s="790"/>
      <c r="G415" s="790"/>
      <c r="H415" s="791"/>
      <c r="I415" s="795">
        <f ca="1">Sheet2!AP3</f>
        <v>0</v>
      </c>
      <c r="J415" s="796"/>
      <c r="K415" s="796"/>
      <c r="L415" s="796"/>
      <c r="M415" s="796"/>
      <c r="N415" s="797"/>
      <c r="O415" s="799" t="s">
        <v>445</v>
      </c>
      <c r="P415" s="799"/>
      <c r="Q415" s="799"/>
      <c r="R415" s="799"/>
      <c r="S415" s="799"/>
      <c r="T415" s="799" t="s">
        <v>446</v>
      </c>
      <c r="U415" s="799"/>
      <c r="V415" s="799"/>
      <c r="W415" s="799"/>
      <c r="X415" s="799"/>
      <c r="Y415" s="799"/>
      <c r="Z415" s="799"/>
      <c r="AA415" s="799"/>
      <c r="AB415" s="156"/>
      <c r="AC415" s="158"/>
      <c r="AD415" s="158"/>
      <c r="AE415" s="158"/>
      <c r="AF415" s="158"/>
      <c r="AG415" s="158"/>
    </row>
    <row r="416" spans="1:33" ht="18.75" customHeight="1" thickBot="1">
      <c r="A416" s="156"/>
      <c r="B416" s="156"/>
      <c r="C416" s="792"/>
      <c r="D416" s="793"/>
      <c r="E416" s="793"/>
      <c r="F416" s="793"/>
      <c r="G416" s="793"/>
      <c r="H416" s="794"/>
      <c r="I416" s="798"/>
      <c r="J416" s="796"/>
      <c r="K416" s="796"/>
      <c r="L416" s="796"/>
      <c r="M416" s="796"/>
      <c r="N416" s="796"/>
      <c r="O416" s="800">
        <f ca="1">ROUNDDOWN(I415*5%,0)</f>
        <v>0</v>
      </c>
      <c r="P416" s="800"/>
      <c r="Q416" s="800"/>
      <c r="R416" s="800"/>
      <c r="S416" s="800"/>
      <c r="T416" s="800">
        <f ca="1">IF(O416&lt;=100000,O416,100000)</f>
        <v>0</v>
      </c>
      <c r="U416" s="800"/>
      <c r="V416" s="800"/>
      <c r="W416" s="800"/>
      <c r="X416" s="800"/>
      <c r="Y416" s="800"/>
      <c r="Z416" s="800"/>
      <c r="AA416" s="800"/>
      <c r="AB416" s="156"/>
      <c r="AC416" s="158"/>
      <c r="AD416" s="158"/>
      <c r="AE416" s="158"/>
      <c r="AF416" s="158"/>
      <c r="AG416" s="158"/>
    </row>
    <row r="417" spans="1:33" ht="18.75" customHeight="1">
      <c r="A417" s="156"/>
      <c r="B417" s="210"/>
      <c r="C417" s="210"/>
      <c r="D417" s="210"/>
      <c r="E417" s="210"/>
      <c r="F417" s="210"/>
      <c r="G417" s="210"/>
      <c r="H417" s="210"/>
      <c r="I417" s="210"/>
      <c r="J417" s="210"/>
      <c r="K417" s="210"/>
      <c r="L417" s="210"/>
      <c r="M417" s="210"/>
      <c r="N417" s="224"/>
      <c r="O417" s="225"/>
      <c r="P417" s="171"/>
      <c r="Q417" s="171"/>
      <c r="R417" s="171"/>
      <c r="S417" s="171"/>
      <c r="T417" s="156"/>
      <c r="U417" s="156"/>
      <c r="V417" s="156"/>
      <c r="W417" s="156"/>
      <c r="X417" s="156"/>
      <c r="Y417" s="156"/>
      <c r="Z417" s="157"/>
      <c r="AA417" s="156"/>
      <c r="AB417" s="156"/>
      <c r="AC417" s="158"/>
      <c r="AD417" s="158"/>
      <c r="AE417" s="158"/>
      <c r="AF417" s="158"/>
      <c r="AG417" s="158"/>
    </row>
    <row r="418" spans="1:33" ht="18.75" customHeight="1">
      <c r="A418" s="156"/>
      <c r="B418" s="860" t="s">
        <v>871</v>
      </c>
      <c r="C418" s="860"/>
      <c r="D418" s="860"/>
      <c r="E418" s="860"/>
      <c r="F418" s="860"/>
      <c r="G418" s="860"/>
      <c r="H418" s="860"/>
      <c r="I418" s="860"/>
      <c r="J418" s="860"/>
      <c r="K418" s="860"/>
      <c r="L418" s="860"/>
      <c r="M418" s="860"/>
      <c r="N418" s="860"/>
      <c r="O418" s="860"/>
      <c r="P418" s="860"/>
      <c r="Q418" s="860"/>
      <c r="R418" s="860"/>
      <c r="S418" s="860"/>
      <c r="T418" s="860"/>
      <c r="U418" s="860"/>
      <c r="V418" s="860"/>
      <c r="W418" s="860"/>
      <c r="X418" s="860"/>
      <c r="Y418" s="860"/>
      <c r="Z418" s="860"/>
      <c r="AA418" s="860"/>
      <c r="AB418" s="226"/>
      <c r="AC418" s="227"/>
      <c r="AD418" s="227"/>
      <c r="AE418" s="227"/>
      <c r="AF418" s="227"/>
      <c r="AG418" s="227"/>
    </row>
    <row r="419" spans="1:33" ht="18.75" customHeight="1">
      <c r="A419" s="156"/>
      <c r="B419" s="860"/>
      <c r="C419" s="860"/>
      <c r="D419" s="860"/>
      <c r="E419" s="860"/>
      <c r="F419" s="860"/>
      <c r="G419" s="860"/>
      <c r="H419" s="860"/>
      <c r="I419" s="860"/>
      <c r="J419" s="860"/>
      <c r="K419" s="860"/>
      <c r="L419" s="860"/>
      <c r="M419" s="860"/>
      <c r="N419" s="860"/>
      <c r="O419" s="860"/>
      <c r="P419" s="860"/>
      <c r="Q419" s="860"/>
      <c r="R419" s="860"/>
      <c r="S419" s="860"/>
      <c r="T419" s="860"/>
      <c r="U419" s="860"/>
      <c r="V419" s="860"/>
      <c r="W419" s="860"/>
      <c r="X419" s="860"/>
      <c r="Y419" s="860"/>
      <c r="Z419" s="860"/>
      <c r="AA419" s="860"/>
      <c r="AB419" s="226"/>
      <c r="AC419" s="227"/>
      <c r="AD419" s="227"/>
      <c r="AE419" s="227"/>
      <c r="AF419" s="227"/>
      <c r="AG419" s="227"/>
    </row>
    <row r="420" spans="1:33" ht="18.75" customHeight="1">
      <c r="A420" s="156"/>
      <c r="B420" s="833" t="s">
        <v>863</v>
      </c>
      <c r="C420" s="833"/>
      <c r="D420" s="833"/>
      <c r="E420" s="833"/>
      <c r="F420" s="833"/>
      <c r="G420" s="833"/>
      <c r="H420" s="833"/>
      <c r="I420" s="833"/>
      <c r="J420" s="833"/>
      <c r="K420" s="833"/>
      <c r="L420" s="833"/>
      <c r="M420" s="833"/>
      <c r="N420" s="833"/>
      <c r="O420" s="228"/>
      <c r="P420" s="505" t="s">
        <v>864</v>
      </c>
      <c r="Q420" s="506"/>
      <c r="R420" s="506"/>
      <c r="S420" s="506"/>
      <c r="T420" s="506"/>
      <c r="U420" s="506"/>
      <c r="V420" s="506" t="s">
        <v>855</v>
      </c>
      <c r="W420" s="506"/>
      <c r="X420" s="506"/>
      <c r="Y420" s="506"/>
      <c r="Z420" s="506"/>
      <c r="AA420" s="506"/>
      <c r="AB420" s="506" t="s">
        <v>856</v>
      </c>
      <c r="AC420" s="506"/>
      <c r="AD420" s="506"/>
      <c r="AE420" s="506"/>
      <c r="AF420" s="506"/>
      <c r="AG420" s="509"/>
    </row>
    <row r="421" spans="1:33" ht="18.75" customHeight="1">
      <c r="A421" s="156"/>
      <c r="B421" s="833"/>
      <c r="C421" s="833"/>
      <c r="D421" s="833"/>
      <c r="E421" s="833"/>
      <c r="F421" s="833"/>
      <c r="G421" s="833"/>
      <c r="H421" s="833"/>
      <c r="I421" s="833"/>
      <c r="J421" s="833"/>
      <c r="K421" s="833"/>
      <c r="L421" s="833"/>
      <c r="M421" s="833"/>
      <c r="N421" s="833"/>
      <c r="O421" s="205"/>
      <c r="P421" s="507"/>
      <c r="Q421" s="508"/>
      <c r="R421" s="508"/>
      <c r="S421" s="508"/>
      <c r="T421" s="508"/>
      <c r="U421" s="508"/>
      <c r="V421" s="508"/>
      <c r="W421" s="508"/>
      <c r="X421" s="508"/>
      <c r="Y421" s="508"/>
      <c r="Z421" s="508"/>
      <c r="AA421" s="508"/>
      <c r="AB421" s="508"/>
      <c r="AC421" s="508"/>
      <c r="AD421" s="508"/>
      <c r="AE421" s="508"/>
      <c r="AF421" s="508"/>
      <c r="AG421" s="510"/>
    </row>
    <row r="422" spans="1:33" ht="18.75" customHeight="1">
      <c r="A422" s="156"/>
      <c r="B422" s="431"/>
      <c r="C422" s="431"/>
      <c r="D422" s="431"/>
      <c r="E422" s="431"/>
      <c r="F422" s="431"/>
      <c r="G422" s="431"/>
      <c r="H422" s="431"/>
      <c r="I422" s="431"/>
      <c r="J422" s="431"/>
      <c r="K422" s="431"/>
      <c r="L422" s="431"/>
      <c r="M422" s="431"/>
      <c r="N422" s="431"/>
      <c r="O422" s="205"/>
      <c r="P422" s="511"/>
      <c r="Q422" s="512"/>
      <c r="R422" s="512"/>
      <c r="S422" s="512"/>
      <c r="T422" s="512"/>
      <c r="U422" s="512"/>
      <c r="V422" s="512"/>
      <c r="W422" s="512"/>
      <c r="X422" s="512"/>
      <c r="Y422" s="512"/>
      <c r="Z422" s="512"/>
      <c r="AA422" s="512"/>
      <c r="AB422" s="512"/>
      <c r="AC422" s="512"/>
      <c r="AD422" s="512"/>
      <c r="AE422" s="512"/>
      <c r="AF422" s="512"/>
      <c r="AG422" s="513"/>
    </row>
    <row r="423" spans="1:33" ht="18.75" customHeight="1">
      <c r="A423" s="156"/>
      <c r="B423" s="179"/>
      <c r="C423" s="179"/>
      <c r="D423" s="179"/>
      <c r="E423" s="179"/>
      <c r="F423" s="179"/>
      <c r="G423" s="179"/>
      <c r="H423" s="179"/>
      <c r="I423" s="179"/>
      <c r="J423" s="179"/>
      <c r="K423" s="179"/>
      <c r="L423" s="205"/>
      <c r="M423" s="205"/>
      <c r="N423" s="205"/>
      <c r="O423" s="205"/>
      <c r="P423" s="205"/>
      <c r="Q423" s="205"/>
      <c r="R423" s="205"/>
      <c r="S423" s="205"/>
      <c r="T423" s="205"/>
      <c r="U423" s="205"/>
      <c r="V423" s="205"/>
      <c r="W423" s="205"/>
      <c r="X423" s="205"/>
      <c r="Y423" s="205"/>
      <c r="Z423" s="338"/>
      <c r="AA423" s="205"/>
      <c r="AB423" s="156"/>
      <c r="AC423" s="158"/>
      <c r="AD423" s="158"/>
      <c r="AE423" s="158"/>
      <c r="AF423" s="158"/>
      <c r="AG423" s="158"/>
    </row>
    <row r="424" spans="1:33" ht="18.75" customHeight="1">
      <c r="A424" s="156"/>
      <c r="B424" s="514" t="s">
        <v>865</v>
      </c>
      <c r="C424" s="514"/>
      <c r="D424" s="514"/>
      <c r="E424" s="514"/>
      <c r="F424" s="514"/>
      <c r="G424" s="514"/>
      <c r="H424" s="514"/>
      <c r="I424" s="514"/>
      <c r="J424" s="514"/>
      <c r="K424" s="514"/>
      <c r="L424" s="514"/>
      <c r="M424" s="514"/>
      <c r="N424" s="514"/>
      <c r="O424" s="432"/>
      <c r="P424" s="515" t="s">
        <v>866</v>
      </c>
      <c r="Q424" s="516"/>
      <c r="R424" s="516"/>
      <c r="S424" s="516"/>
      <c r="T424" s="516"/>
      <c r="U424" s="516"/>
      <c r="V424" s="516"/>
      <c r="W424" s="516"/>
      <c r="X424" s="516"/>
      <c r="Y424" s="516"/>
      <c r="Z424" s="516"/>
      <c r="AA424" s="516"/>
      <c r="AB424" s="516"/>
      <c r="AC424" s="516"/>
      <c r="AD424" s="516"/>
      <c r="AE424" s="516"/>
      <c r="AF424" s="516"/>
      <c r="AG424" s="516"/>
    </row>
    <row r="425" spans="1:33" ht="18.75" customHeight="1">
      <c r="A425" s="156"/>
      <c r="B425" s="514"/>
      <c r="C425" s="514"/>
      <c r="D425" s="514"/>
      <c r="E425" s="514"/>
      <c r="F425" s="514"/>
      <c r="G425" s="514"/>
      <c r="H425" s="514"/>
      <c r="I425" s="514"/>
      <c r="J425" s="514"/>
      <c r="K425" s="514"/>
      <c r="L425" s="514"/>
      <c r="M425" s="514"/>
      <c r="N425" s="514"/>
      <c r="O425" s="432"/>
      <c r="P425" s="516"/>
      <c r="Q425" s="516"/>
      <c r="R425" s="516"/>
      <c r="S425" s="516"/>
      <c r="T425" s="516"/>
      <c r="U425" s="516"/>
      <c r="V425" s="516"/>
      <c r="W425" s="516"/>
      <c r="X425" s="516"/>
      <c r="Y425" s="516"/>
      <c r="Z425" s="516"/>
      <c r="AA425" s="516"/>
      <c r="AB425" s="516"/>
      <c r="AC425" s="516"/>
      <c r="AD425" s="516"/>
      <c r="AE425" s="516"/>
      <c r="AF425" s="516"/>
      <c r="AG425" s="516"/>
    </row>
    <row r="426" spans="1:33" ht="18.75" customHeight="1">
      <c r="A426" s="156"/>
      <c r="B426" s="828" t="s">
        <v>534</v>
      </c>
      <c r="C426" s="828"/>
      <c r="D426" s="828"/>
      <c r="E426" s="828"/>
      <c r="F426" s="828"/>
      <c r="G426" s="828" t="s">
        <v>535</v>
      </c>
      <c r="H426" s="828"/>
      <c r="I426" s="828"/>
      <c r="J426" s="828"/>
      <c r="K426" s="828"/>
      <c r="L426" s="828" t="s">
        <v>438</v>
      </c>
      <c r="M426" s="828"/>
      <c r="N426" s="828"/>
      <c r="O426" s="828"/>
      <c r="P426" s="828"/>
      <c r="Q426" s="828"/>
      <c r="R426" s="830" t="s">
        <v>536</v>
      </c>
      <c r="S426" s="830"/>
      <c r="T426" s="830"/>
      <c r="U426" s="830"/>
      <c r="V426" s="830"/>
      <c r="W426" s="830" t="s">
        <v>537</v>
      </c>
      <c r="X426" s="830"/>
      <c r="Y426" s="830"/>
      <c r="Z426" s="830"/>
      <c r="AA426" s="830"/>
      <c r="AB426" s="229"/>
      <c r="AC426" s="229"/>
      <c r="AD426" s="229"/>
      <c r="AE426" s="229"/>
      <c r="AF426" s="229"/>
      <c r="AG426" s="229"/>
    </row>
    <row r="427" spans="1:33" ht="21" customHeight="1" thickBot="1">
      <c r="A427" s="156"/>
      <c r="B427" s="829"/>
      <c r="C427" s="829"/>
      <c r="D427" s="829"/>
      <c r="E427" s="829"/>
      <c r="F427" s="829"/>
      <c r="G427" s="828"/>
      <c r="H427" s="828"/>
      <c r="I427" s="828"/>
      <c r="J427" s="828"/>
      <c r="K427" s="828"/>
      <c r="L427" s="828"/>
      <c r="M427" s="828"/>
      <c r="N427" s="828"/>
      <c r="O427" s="828"/>
      <c r="P427" s="828"/>
      <c r="Q427" s="828"/>
      <c r="R427" s="830"/>
      <c r="S427" s="830"/>
      <c r="T427" s="830"/>
      <c r="U427" s="830"/>
      <c r="V427" s="830"/>
      <c r="W427" s="830"/>
      <c r="X427" s="830"/>
      <c r="Y427" s="830"/>
      <c r="Z427" s="830"/>
      <c r="AA427" s="830"/>
      <c r="AB427" s="229"/>
      <c r="AC427" s="229"/>
      <c r="AD427" s="229"/>
      <c r="AE427" s="229"/>
      <c r="AF427" s="229"/>
      <c r="AG427" s="229"/>
    </row>
    <row r="428" spans="1:33" ht="18.75" customHeight="1" thickBot="1">
      <c r="A428" s="230" t="s">
        <v>519</v>
      </c>
      <c r="B428" s="818" t="s">
        <v>439</v>
      </c>
      <c r="C428" s="819"/>
      <c r="D428" s="819"/>
      <c r="E428" s="819"/>
      <c r="F428" s="820"/>
      <c r="G428" s="824" t="s">
        <v>440</v>
      </c>
      <c r="H428" s="824"/>
      <c r="I428" s="824"/>
      <c r="J428" s="824"/>
      <c r="K428" s="824"/>
      <c r="L428" s="827" t="s">
        <v>441</v>
      </c>
      <c r="M428" s="827"/>
      <c r="N428" s="827"/>
      <c r="O428" s="827"/>
      <c r="P428" s="827"/>
      <c r="Q428" s="827"/>
      <c r="R428" s="825" t="s">
        <v>442</v>
      </c>
      <c r="S428" s="825"/>
      <c r="T428" s="825"/>
      <c r="U428" s="826"/>
      <c r="V428" s="231" t="s">
        <v>437</v>
      </c>
      <c r="W428" s="825" t="s">
        <v>443</v>
      </c>
      <c r="X428" s="825"/>
      <c r="Y428" s="825"/>
      <c r="Z428" s="826"/>
      <c r="AA428" s="231" t="s">
        <v>437</v>
      </c>
      <c r="AB428" s="229"/>
      <c r="AC428" s="229"/>
      <c r="AD428" s="229"/>
      <c r="AE428" s="229"/>
      <c r="AF428" s="229"/>
      <c r="AG428" s="229"/>
    </row>
    <row r="429" spans="1:33" ht="18.75" customHeight="1" thickBot="1">
      <c r="A429" s="156"/>
      <c r="B429" s="821"/>
      <c r="C429" s="822"/>
      <c r="D429" s="822"/>
      <c r="E429" s="822"/>
      <c r="F429" s="823"/>
      <c r="G429" s="824"/>
      <c r="H429" s="824"/>
      <c r="I429" s="824"/>
      <c r="J429" s="824"/>
      <c r="K429" s="824"/>
      <c r="L429" s="827"/>
      <c r="M429" s="827"/>
      <c r="N429" s="827"/>
      <c r="O429" s="827"/>
      <c r="P429" s="827"/>
      <c r="Q429" s="827"/>
      <c r="R429" s="825"/>
      <c r="S429" s="825"/>
      <c r="T429" s="825"/>
      <c r="U429" s="826"/>
      <c r="V429" s="232"/>
      <c r="W429" s="825"/>
      <c r="X429" s="825"/>
      <c r="Y429" s="825"/>
      <c r="Z429" s="826"/>
      <c r="AA429" s="232"/>
      <c r="AB429" s="229"/>
      <c r="AC429" s="229"/>
      <c r="AD429" s="229"/>
      <c r="AE429" s="229"/>
      <c r="AF429" s="229"/>
      <c r="AG429" s="229"/>
    </row>
    <row r="430" spans="1:33" ht="18.75" customHeight="1">
      <c r="A430" s="156"/>
      <c r="B430" s="809"/>
      <c r="C430" s="810"/>
      <c r="D430" s="810"/>
      <c r="E430" s="810"/>
      <c r="F430" s="811"/>
      <c r="G430" s="812"/>
      <c r="H430" s="812"/>
      <c r="I430" s="812"/>
      <c r="J430" s="812"/>
      <c r="K430" s="812"/>
      <c r="L430" s="813"/>
      <c r="M430" s="814"/>
      <c r="N430" s="814"/>
      <c r="O430" s="814"/>
      <c r="P430" s="814"/>
      <c r="Q430" s="815"/>
      <c r="R430" s="816"/>
      <c r="S430" s="816"/>
      <c r="T430" s="816"/>
      <c r="U430" s="817"/>
      <c r="V430" s="233" t="s">
        <v>437</v>
      </c>
      <c r="W430" s="816"/>
      <c r="X430" s="816"/>
      <c r="Y430" s="816"/>
      <c r="Z430" s="817"/>
      <c r="AA430" s="233" t="s">
        <v>437</v>
      </c>
      <c r="AB430" s="156"/>
      <c r="AC430" s="158"/>
      <c r="AD430" s="158"/>
      <c r="AE430" s="158"/>
      <c r="AF430" s="158"/>
      <c r="AG430" s="158"/>
    </row>
    <row r="431" spans="1:33" ht="18.75" customHeight="1">
      <c r="A431" s="156"/>
      <c r="B431" s="533"/>
      <c r="C431" s="534"/>
      <c r="D431" s="534"/>
      <c r="E431" s="534"/>
      <c r="F431" s="535"/>
      <c r="G431" s="529"/>
      <c r="H431" s="529"/>
      <c r="I431" s="529"/>
      <c r="J431" s="529"/>
      <c r="K431" s="529"/>
      <c r="L431" s="524"/>
      <c r="M431" s="525"/>
      <c r="N431" s="525"/>
      <c r="O431" s="525"/>
      <c r="P431" s="525"/>
      <c r="Q431" s="526"/>
      <c r="R431" s="527"/>
      <c r="S431" s="527"/>
      <c r="T431" s="527"/>
      <c r="U431" s="528"/>
      <c r="V431" s="234"/>
      <c r="W431" s="527"/>
      <c r="X431" s="527"/>
      <c r="Y431" s="527"/>
      <c r="Z431" s="528"/>
      <c r="AA431" s="234"/>
      <c r="AB431" s="156"/>
      <c r="AC431" s="158"/>
      <c r="AD431" s="158"/>
      <c r="AE431" s="158"/>
      <c r="AF431" s="158"/>
      <c r="AG431" s="158"/>
    </row>
    <row r="432" spans="1:33" ht="18.75" customHeight="1">
      <c r="A432" s="156"/>
      <c r="B432" s="530"/>
      <c r="C432" s="531"/>
      <c r="D432" s="531"/>
      <c r="E432" s="531"/>
      <c r="F432" s="532"/>
      <c r="G432" s="529"/>
      <c r="H432" s="529"/>
      <c r="I432" s="529"/>
      <c r="J432" s="529"/>
      <c r="K432" s="529"/>
      <c r="L432" s="521"/>
      <c r="M432" s="522"/>
      <c r="N432" s="522"/>
      <c r="O432" s="522"/>
      <c r="P432" s="522"/>
      <c r="Q432" s="523"/>
      <c r="R432" s="527"/>
      <c r="S432" s="527"/>
      <c r="T432" s="527"/>
      <c r="U432" s="528"/>
      <c r="V432" s="235" t="s">
        <v>437</v>
      </c>
      <c r="W432" s="527"/>
      <c r="X432" s="527"/>
      <c r="Y432" s="527"/>
      <c r="Z432" s="528"/>
      <c r="AA432" s="235" t="s">
        <v>437</v>
      </c>
      <c r="AB432" s="156"/>
      <c r="AC432" s="158"/>
      <c r="AD432" s="158"/>
      <c r="AE432" s="158"/>
      <c r="AF432" s="158"/>
      <c r="AG432" s="158"/>
    </row>
    <row r="433" spans="1:33" ht="18.75" customHeight="1">
      <c r="A433" s="156"/>
      <c r="B433" s="533"/>
      <c r="C433" s="534"/>
      <c r="D433" s="534"/>
      <c r="E433" s="534"/>
      <c r="F433" s="535"/>
      <c r="G433" s="529"/>
      <c r="H433" s="529"/>
      <c r="I433" s="529"/>
      <c r="J433" s="529"/>
      <c r="K433" s="529"/>
      <c r="L433" s="524"/>
      <c r="M433" s="525"/>
      <c r="N433" s="525"/>
      <c r="O433" s="525"/>
      <c r="P433" s="525"/>
      <c r="Q433" s="526"/>
      <c r="R433" s="527"/>
      <c r="S433" s="527"/>
      <c r="T433" s="527"/>
      <c r="U433" s="528"/>
      <c r="V433" s="234"/>
      <c r="W433" s="527"/>
      <c r="X433" s="527"/>
      <c r="Y433" s="527"/>
      <c r="Z433" s="528"/>
      <c r="AA433" s="234"/>
      <c r="AB433" s="156"/>
      <c r="AC433" s="158"/>
      <c r="AD433" s="158"/>
      <c r="AE433" s="158"/>
      <c r="AF433" s="158"/>
      <c r="AG433" s="158"/>
    </row>
    <row r="434" spans="1:33" ht="18.75" customHeight="1">
      <c r="A434" s="156"/>
      <c r="B434" s="530"/>
      <c r="C434" s="531"/>
      <c r="D434" s="531"/>
      <c r="E434" s="531"/>
      <c r="F434" s="532"/>
      <c r="G434" s="529"/>
      <c r="H434" s="529"/>
      <c r="I434" s="529"/>
      <c r="J434" s="529"/>
      <c r="K434" s="529"/>
      <c r="L434" s="521"/>
      <c r="M434" s="522"/>
      <c r="N434" s="522"/>
      <c r="O434" s="522"/>
      <c r="P434" s="522"/>
      <c r="Q434" s="523"/>
      <c r="R434" s="527"/>
      <c r="S434" s="527"/>
      <c r="T434" s="527"/>
      <c r="U434" s="528"/>
      <c r="V434" s="235" t="s">
        <v>437</v>
      </c>
      <c r="W434" s="527"/>
      <c r="X434" s="527"/>
      <c r="Y434" s="527"/>
      <c r="Z434" s="528"/>
      <c r="AA434" s="235" t="s">
        <v>437</v>
      </c>
      <c r="AB434" s="156"/>
      <c r="AC434" s="158"/>
      <c r="AD434" s="158"/>
      <c r="AE434" s="158"/>
      <c r="AF434" s="158"/>
      <c r="AG434" s="158"/>
    </row>
    <row r="435" spans="1:33" ht="18.75" customHeight="1">
      <c r="A435" s="156"/>
      <c r="B435" s="533"/>
      <c r="C435" s="534"/>
      <c r="D435" s="534"/>
      <c r="E435" s="534"/>
      <c r="F435" s="535"/>
      <c r="G435" s="529"/>
      <c r="H435" s="529"/>
      <c r="I435" s="529"/>
      <c r="J435" s="529"/>
      <c r="K435" s="529"/>
      <c r="L435" s="524"/>
      <c r="M435" s="525"/>
      <c r="N435" s="525"/>
      <c r="O435" s="525"/>
      <c r="P435" s="525"/>
      <c r="Q435" s="526"/>
      <c r="R435" s="527"/>
      <c r="S435" s="527"/>
      <c r="T435" s="527"/>
      <c r="U435" s="528"/>
      <c r="V435" s="234"/>
      <c r="W435" s="527"/>
      <c r="X435" s="527"/>
      <c r="Y435" s="527"/>
      <c r="Z435" s="528"/>
      <c r="AA435" s="234"/>
      <c r="AB435" s="156"/>
      <c r="AC435" s="158"/>
      <c r="AD435" s="158"/>
      <c r="AE435" s="158"/>
      <c r="AF435" s="158"/>
      <c r="AG435" s="158"/>
    </row>
    <row r="436" spans="1:33" ht="18.75" customHeight="1">
      <c r="A436" s="156"/>
      <c r="B436" s="530"/>
      <c r="C436" s="531"/>
      <c r="D436" s="531"/>
      <c r="E436" s="531"/>
      <c r="F436" s="532"/>
      <c r="G436" s="529"/>
      <c r="H436" s="529"/>
      <c r="I436" s="529"/>
      <c r="J436" s="529"/>
      <c r="K436" s="529"/>
      <c r="L436" s="521"/>
      <c r="M436" s="522"/>
      <c r="N436" s="522"/>
      <c r="O436" s="522"/>
      <c r="P436" s="522"/>
      <c r="Q436" s="523"/>
      <c r="R436" s="527"/>
      <c r="S436" s="527"/>
      <c r="T436" s="527"/>
      <c r="U436" s="528"/>
      <c r="V436" s="235" t="s">
        <v>437</v>
      </c>
      <c r="W436" s="527"/>
      <c r="X436" s="527"/>
      <c r="Y436" s="527"/>
      <c r="Z436" s="528"/>
      <c r="AA436" s="235" t="s">
        <v>437</v>
      </c>
      <c r="AB436" s="156"/>
      <c r="AC436" s="158"/>
      <c r="AD436" s="158"/>
      <c r="AE436" s="158"/>
      <c r="AF436" s="158"/>
      <c r="AG436" s="158"/>
    </row>
    <row r="437" spans="1:33" ht="18.75" customHeight="1">
      <c r="A437" s="156"/>
      <c r="B437" s="533"/>
      <c r="C437" s="534"/>
      <c r="D437" s="534"/>
      <c r="E437" s="534"/>
      <c r="F437" s="535"/>
      <c r="G437" s="529"/>
      <c r="H437" s="529"/>
      <c r="I437" s="529"/>
      <c r="J437" s="529"/>
      <c r="K437" s="529"/>
      <c r="L437" s="524"/>
      <c r="M437" s="525"/>
      <c r="N437" s="525"/>
      <c r="O437" s="525"/>
      <c r="P437" s="525"/>
      <c r="Q437" s="526"/>
      <c r="R437" s="527"/>
      <c r="S437" s="527"/>
      <c r="T437" s="527"/>
      <c r="U437" s="528"/>
      <c r="V437" s="234"/>
      <c r="W437" s="527"/>
      <c r="X437" s="527"/>
      <c r="Y437" s="527"/>
      <c r="Z437" s="528"/>
      <c r="AA437" s="234"/>
      <c r="AB437" s="156"/>
      <c r="AC437" s="158"/>
      <c r="AD437" s="158"/>
      <c r="AE437" s="158"/>
      <c r="AF437" s="158"/>
      <c r="AG437" s="158"/>
    </row>
    <row r="438" spans="1:33" ht="18.75" customHeight="1">
      <c r="A438" s="156"/>
      <c r="B438" s="530"/>
      <c r="C438" s="531"/>
      <c r="D438" s="531"/>
      <c r="E438" s="531"/>
      <c r="F438" s="532"/>
      <c r="G438" s="529"/>
      <c r="H438" s="529"/>
      <c r="I438" s="529"/>
      <c r="J438" s="529"/>
      <c r="K438" s="529"/>
      <c r="L438" s="521"/>
      <c r="M438" s="522"/>
      <c r="N438" s="522"/>
      <c r="O438" s="522"/>
      <c r="P438" s="522"/>
      <c r="Q438" s="523"/>
      <c r="R438" s="527"/>
      <c r="S438" s="527"/>
      <c r="T438" s="527"/>
      <c r="U438" s="528"/>
      <c r="V438" s="235" t="s">
        <v>437</v>
      </c>
      <c r="W438" s="527"/>
      <c r="X438" s="527"/>
      <c r="Y438" s="527"/>
      <c r="Z438" s="528"/>
      <c r="AA438" s="235" t="s">
        <v>437</v>
      </c>
      <c r="AB438" s="156"/>
      <c r="AC438" s="158"/>
      <c r="AD438" s="158"/>
      <c r="AE438" s="158"/>
      <c r="AF438" s="158"/>
      <c r="AG438" s="158"/>
    </row>
    <row r="439" spans="1:33" ht="18.75" customHeight="1">
      <c r="A439" s="156"/>
      <c r="B439" s="533"/>
      <c r="C439" s="534"/>
      <c r="D439" s="534"/>
      <c r="E439" s="534"/>
      <c r="F439" s="535"/>
      <c r="G439" s="529"/>
      <c r="H439" s="529"/>
      <c r="I439" s="529"/>
      <c r="J439" s="529"/>
      <c r="K439" s="529"/>
      <c r="L439" s="524"/>
      <c r="M439" s="525"/>
      <c r="N439" s="525"/>
      <c r="O439" s="525"/>
      <c r="P439" s="525"/>
      <c r="Q439" s="526"/>
      <c r="R439" s="527"/>
      <c r="S439" s="527"/>
      <c r="T439" s="527"/>
      <c r="U439" s="528"/>
      <c r="V439" s="234"/>
      <c r="W439" s="527"/>
      <c r="X439" s="527"/>
      <c r="Y439" s="527"/>
      <c r="Z439" s="528"/>
      <c r="AA439" s="234"/>
      <c r="AB439" s="156"/>
      <c r="AC439" s="158"/>
      <c r="AD439" s="158"/>
      <c r="AE439" s="158"/>
      <c r="AF439" s="158"/>
      <c r="AG439" s="158"/>
    </row>
    <row r="440" spans="1:33" ht="18.75" customHeight="1">
      <c r="A440" s="156"/>
      <c r="B440" s="530"/>
      <c r="C440" s="531"/>
      <c r="D440" s="531"/>
      <c r="E440" s="531"/>
      <c r="F440" s="532"/>
      <c r="G440" s="529"/>
      <c r="H440" s="529"/>
      <c r="I440" s="529"/>
      <c r="J440" s="529"/>
      <c r="K440" s="529"/>
      <c r="L440" s="521"/>
      <c r="M440" s="522"/>
      <c r="N440" s="522"/>
      <c r="O440" s="522"/>
      <c r="P440" s="522"/>
      <c r="Q440" s="523"/>
      <c r="R440" s="527"/>
      <c r="S440" s="527"/>
      <c r="T440" s="527"/>
      <c r="U440" s="528"/>
      <c r="V440" s="235" t="s">
        <v>437</v>
      </c>
      <c r="W440" s="527"/>
      <c r="X440" s="527"/>
      <c r="Y440" s="527"/>
      <c r="Z440" s="528"/>
      <c r="AA440" s="235" t="s">
        <v>437</v>
      </c>
      <c r="AB440" s="156"/>
      <c r="AC440" s="158"/>
      <c r="AD440" s="158"/>
      <c r="AE440" s="158"/>
      <c r="AF440" s="158"/>
      <c r="AG440" s="158"/>
    </row>
    <row r="441" spans="1:33" ht="18.75" customHeight="1">
      <c r="A441" s="156"/>
      <c r="B441" s="533"/>
      <c r="C441" s="534"/>
      <c r="D441" s="534"/>
      <c r="E441" s="534"/>
      <c r="F441" s="535"/>
      <c r="G441" s="529"/>
      <c r="H441" s="529"/>
      <c r="I441" s="529"/>
      <c r="J441" s="529"/>
      <c r="K441" s="529"/>
      <c r="L441" s="524"/>
      <c r="M441" s="525"/>
      <c r="N441" s="525"/>
      <c r="O441" s="525"/>
      <c r="P441" s="525"/>
      <c r="Q441" s="526"/>
      <c r="R441" s="527"/>
      <c r="S441" s="527"/>
      <c r="T441" s="527"/>
      <c r="U441" s="528"/>
      <c r="V441" s="234"/>
      <c r="W441" s="527"/>
      <c r="X441" s="527"/>
      <c r="Y441" s="527"/>
      <c r="Z441" s="528"/>
      <c r="AA441" s="234"/>
      <c r="AB441" s="156"/>
      <c r="AC441" s="158"/>
      <c r="AD441" s="158"/>
      <c r="AE441" s="158"/>
      <c r="AF441" s="158"/>
      <c r="AG441" s="158"/>
    </row>
    <row r="442" spans="1:33" ht="18.75" customHeight="1">
      <c r="A442" s="156"/>
      <c r="B442" s="530"/>
      <c r="C442" s="531"/>
      <c r="D442" s="531"/>
      <c r="E442" s="531"/>
      <c r="F442" s="532"/>
      <c r="G442" s="529"/>
      <c r="H442" s="529"/>
      <c r="I442" s="529"/>
      <c r="J442" s="529"/>
      <c r="K442" s="529"/>
      <c r="L442" s="521"/>
      <c r="M442" s="522"/>
      <c r="N442" s="522"/>
      <c r="O442" s="522"/>
      <c r="P442" s="522"/>
      <c r="Q442" s="523"/>
      <c r="R442" s="527"/>
      <c r="S442" s="527"/>
      <c r="T442" s="527"/>
      <c r="U442" s="528"/>
      <c r="V442" s="235" t="s">
        <v>437</v>
      </c>
      <c r="W442" s="527"/>
      <c r="X442" s="527"/>
      <c r="Y442" s="527"/>
      <c r="Z442" s="528"/>
      <c r="AA442" s="235" t="s">
        <v>437</v>
      </c>
      <c r="AB442" s="156"/>
      <c r="AC442" s="158"/>
      <c r="AD442" s="158"/>
      <c r="AE442" s="158"/>
      <c r="AF442" s="158"/>
      <c r="AG442" s="158"/>
    </row>
    <row r="443" spans="1:33" ht="18.75" customHeight="1">
      <c r="A443" s="156"/>
      <c r="B443" s="533"/>
      <c r="C443" s="534"/>
      <c r="D443" s="534"/>
      <c r="E443" s="534"/>
      <c r="F443" s="535"/>
      <c r="G443" s="529"/>
      <c r="H443" s="529"/>
      <c r="I443" s="529"/>
      <c r="J443" s="529"/>
      <c r="K443" s="529"/>
      <c r="L443" s="524"/>
      <c r="M443" s="525"/>
      <c r="N443" s="525"/>
      <c r="O443" s="525"/>
      <c r="P443" s="525"/>
      <c r="Q443" s="526"/>
      <c r="R443" s="527"/>
      <c r="S443" s="527"/>
      <c r="T443" s="527"/>
      <c r="U443" s="528"/>
      <c r="V443" s="234"/>
      <c r="W443" s="527"/>
      <c r="X443" s="527"/>
      <c r="Y443" s="527"/>
      <c r="Z443" s="528"/>
      <c r="AA443" s="234"/>
      <c r="AB443" s="156"/>
      <c r="AC443" s="158"/>
      <c r="AD443" s="158"/>
      <c r="AE443" s="158"/>
      <c r="AF443" s="158"/>
      <c r="AG443" s="158"/>
    </row>
    <row r="444" spans="1:33" ht="18.75" customHeight="1">
      <c r="A444" s="156"/>
      <c r="B444" s="530"/>
      <c r="C444" s="531"/>
      <c r="D444" s="531"/>
      <c r="E444" s="531"/>
      <c r="F444" s="532"/>
      <c r="G444" s="529"/>
      <c r="H444" s="529"/>
      <c r="I444" s="529"/>
      <c r="J444" s="529"/>
      <c r="K444" s="529"/>
      <c r="L444" s="521"/>
      <c r="M444" s="522"/>
      <c r="N444" s="522"/>
      <c r="O444" s="522"/>
      <c r="P444" s="522"/>
      <c r="Q444" s="523"/>
      <c r="R444" s="527"/>
      <c r="S444" s="527"/>
      <c r="T444" s="527"/>
      <c r="U444" s="528"/>
      <c r="V444" s="235" t="s">
        <v>437</v>
      </c>
      <c r="W444" s="527"/>
      <c r="X444" s="527"/>
      <c r="Y444" s="527"/>
      <c r="Z444" s="528"/>
      <c r="AA444" s="235" t="s">
        <v>437</v>
      </c>
      <c r="AB444" s="156"/>
      <c r="AC444" s="158"/>
      <c r="AD444" s="158"/>
      <c r="AE444" s="158"/>
      <c r="AF444" s="158"/>
      <c r="AG444" s="158"/>
    </row>
    <row r="445" spans="1:33" ht="18.75" customHeight="1">
      <c r="A445" s="156"/>
      <c r="B445" s="533"/>
      <c r="C445" s="534"/>
      <c r="D445" s="534"/>
      <c r="E445" s="534"/>
      <c r="F445" s="535"/>
      <c r="G445" s="529"/>
      <c r="H445" s="529"/>
      <c r="I445" s="529"/>
      <c r="J445" s="529"/>
      <c r="K445" s="529"/>
      <c r="L445" s="524"/>
      <c r="M445" s="525"/>
      <c r="N445" s="525"/>
      <c r="O445" s="525"/>
      <c r="P445" s="525"/>
      <c r="Q445" s="526"/>
      <c r="R445" s="527"/>
      <c r="S445" s="527"/>
      <c r="T445" s="527"/>
      <c r="U445" s="528"/>
      <c r="V445" s="234"/>
      <c r="W445" s="527"/>
      <c r="X445" s="527"/>
      <c r="Y445" s="527"/>
      <c r="Z445" s="528"/>
      <c r="AA445" s="234"/>
      <c r="AB445" s="156"/>
      <c r="AC445" s="158"/>
      <c r="AD445" s="158"/>
      <c r="AE445" s="158"/>
      <c r="AF445" s="158"/>
      <c r="AG445" s="158"/>
    </row>
    <row r="446" spans="1:33" ht="18.75" customHeight="1">
      <c r="A446" s="156"/>
      <c r="B446" s="530"/>
      <c r="C446" s="531"/>
      <c r="D446" s="531"/>
      <c r="E446" s="531"/>
      <c r="F446" s="532"/>
      <c r="G446" s="529"/>
      <c r="H446" s="529"/>
      <c r="I446" s="529"/>
      <c r="J446" s="529"/>
      <c r="K446" s="529"/>
      <c r="L446" s="521"/>
      <c r="M446" s="522"/>
      <c r="N446" s="522"/>
      <c r="O446" s="522"/>
      <c r="P446" s="522"/>
      <c r="Q446" s="523"/>
      <c r="R446" s="527"/>
      <c r="S446" s="527"/>
      <c r="T446" s="527"/>
      <c r="U446" s="528"/>
      <c r="V446" s="235" t="s">
        <v>437</v>
      </c>
      <c r="W446" s="527"/>
      <c r="X446" s="527"/>
      <c r="Y446" s="527"/>
      <c r="Z446" s="528"/>
      <c r="AA446" s="235" t="s">
        <v>437</v>
      </c>
      <c r="AB446" s="156"/>
      <c r="AC446" s="158"/>
      <c r="AD446" s="158"/>
      <c r="AE446" s="158"/>
      <c r="AF446" s="158"/>
      <c r="AG446" s="158"/>
    </row>
    <row r="447" spans="1:33" ht="18.75" customHeight="1">
      <c r="A447" s="156"/>
      <c r="B447" s="533"/>
      <c r="C447" s="534"/>
      <c r="D447" s="534"/>
      <c r="E447" s="534"/>
      <c r="F447" s="535"/>
      <c r="G447" s="529"/>
      <c r="H447" s="529"/>
      <c r="I447" s="529"/>
      <c r="J447" s="529"/>
      <c r="K447" s="529"/>
      <c r="L447" s="524"/>
      <c r="M447" s="525"/>
      <c r="N447" s="525"/>
      <c r="O447" s="525"/>
      <c r="P447" s="525"/>
      <c r="Q447" s="526"/>
      <c r="R447" s="527"/>
      <c r="S447" s="527"/>
      <c r="T447" s="527"/>
      <c r="U447" s="528"/>
      <c r="V447" s="234"/>
      <c r="W447" s="527"/>
      <c r="X447" s="527"/>
      <c r="Y447" s="527"/>
      <c r="Z447" s="528"/>
      <c r="AA447" s="234"/>
      <c r="AB447" s="156"/>
      <c r="AC447" s="158"/>
      <c r="AD447" s="158"/>
      <c r="AE447" s="158"/>
      <c r="AF447" s="158"/>
      <c r="AG447" s="158"/>
    </row>
    <row r="448" spans="1:33" ht="18.75" customHeight="1">
      <c r="A448" s="156"/>
      <c r="B448" s="530"/>
      <c r="C448" s="531"/>
      <c r="D448" s="531"/>
      <c r="E448" s="531"/>
      <c r="F448" s="532"/>
      <c r="G448" s="529"/>
      <c r="H448" s="529"/>
      <c r="I448" s="529"/>
      <c r="J448" s="529"/>
      <c r="K448" s="529"/>
      <c r="L448" s="521"/>
      <c r="M448" s="522"/>
      <c r="N448" s="522"/>
      <c r="O448" s="522"/>
      <c r="P448" s="522"/>
      <c r="Q448" s="523"/>
      <c r="R448" s="527"/>
      <c r="S448" s="527"/>
      <c r="T448" s="527"/>
      <c r="U448" s="528"/>
      <c r="V448" s="235" t="s">
        <v>437</v>
      </c>
      <c r="W448" s="527"/>
      <c r="X448" s="527"/>
      <c r="Y448" s="527"/>
      <c r="Z448" s="528"/>
      <c r="AA448" s="235" t="s">
        <v>437</v>
      </c>
      <c r="AB448" s="156"/>
      <c r="AC448" s="158"/>
      <c r="AD448" s="158"/>
      <c r="AE448" s="158"/>
      <c r="AF448" s="158"/>
      <c r="AG448" s="158"/>
    </row>
    <row r="449" spans="1:33" ht="18.75" customHeight="1">
      <c r="A449" s="156"/>
      <c r="B449" s="533"/>
      <c r="C449" s="534"/>
      <c r="D449" s="534"/>
      <c r="E449" s="534"/>
      <c r="F449" s="535"/>
      <c r="G449" s="529"/>
      <c r="H449" s="529"/>
      <c r="I449" s="529"/>
      <c r="J449" s="529"/>
      <c r="K449" s="529"/>
      <c r="L449" s="524"/>
      <c r="M449" s="525"/>
      <c r="N449" s="525"/>
      <c r="O449" s="525"/>
      <c r="P449" s="525"/>
      <c r="Q449" s="526"/>
      <c r="R449" s="527"/>
      <c r="S449" s="527"/>
      <c r="T449" s="527"/>
      <c r="U449" s="528"/>
      <c r="V449" s="234"/>
      <c r="W449" s="527"/>
      <c r="X449" s="527"/>
      <c r="Y449" s="527"/>
      <c r="Z449" s="528"/>
      <c r="AA449" s="234"/>
      <c r="AB449" s="156"/>
      <c r="AC449" s="158"/>
      <c r="AD449" s="158"/>
      <c r="AE449" s="158"/>
      <c r="AF449" s="158"/>
      <c r="AG449" s="158"/>
    </row>
    <row r="450" spans="1:33" ht="18.75" customHeight="1">
      <c r="A450" s="156"/>
      <c r="B450" s="530"/>
      <c r="C450" s="531"/>
      <c r="D450" s="531"/>
      <c r="E450" s="531"/>
      <c r="F450" s="532"/>
      <c r="G450" s="529"/>
      <c r="H450" s="529"/>
      <c r="I450" s="529"/>
      <c r="J450" s="529"/>
      <c r="K450" s="529"/>
      <c r="L450" s="521"/>
      <c r="M450" s="522"/>
      <c r="N450" s="522"/>
      <c r="O450" s="522"/>
      <c r="P450" s="522"/>
      <c r="Q450" s="523"/>
      <c r="R450" s="527"/>
      <c r="S450" s="527"/>
      <c r="T450" s="527"/>
      <c r="U450" s="528"/>
      <c r="V450" s="235" t="s">
        <v>437</v>
      </c>
      <c r="W450" s="527"/>
      <c r="X450" s="527"/>
      <c r="Y450" s="527"/>
      <c r="Z450" s="528"/>
      <c r="AA450" s="235" t="s">
        <v>437</v>
      </c>
      <c r="AB450" s="156"/>
      <c r="AC450" s="158"/>
      <c r="AD450" s="158"/>
      <c r="AE450" s="158"/>
      <c r="AF450" s="158"/>
      <c r="AG450" s="158"/>
    </row>
    <row r="451" spans="1:33" ht="18.75" customHeight="1">
      <c r="A451" s="156"/>
      <c r="B451" s="533"/>
      <c r="C451" s="534"/>
      <c r="D451" s="534"/>
      <c r="E451" s="534"/>
      <c r="F451" s="535"/>
      <c r="G451" s="529"/>
      <c r="H451" s="529"/>
      <c r="I451" s="529"/>
      <c r="J451" s="529"/>
      <c r="K451" s="529"/>
      <c r="L451" s="524"/>
      <c r="M451" s="525"/>
      <c r="N451" s="525"/>
      <c r="O451" s="525"/>
      <c r="P451" s="525"/>
      <c r="Q451" s="526"/>
      <c r="R451" s="527"/>
      <c r="S451" s="527"/>
      <c r="T451" s="527"/>
      <c r="U451" s="528"/>
      <c r="V451" s="234"/>
      <c r="W451" s="527"/>
      <c r="X451" s="527"/>
      <c r="Y451" s="527"/>
      <c r="Z451" s="528"/>
      <c r="AA451" s="234"/>
      <c r="AB451" s="156"/>
      <c r="AC451" s="158"/>
      <c r="AD451" s="158"/>
      <c r="AE451" s="158"/>
      <c r="AF451" s="158"/>
      <c r="AG451" s="158"/>
    </row>
    <row r="452" spans="1:33" ht="18.75" customHeight="1">
      <c r="A452" s="156"/>
      <c r="B452" s="530"/>
      <c r="C452" s="531"/>
      <c r="D452" s="531"/>
      <c r="E452" s="531"/>
      <c r="F452" s="532"/>
      <c r="G452" s="529"/>
      <c r="H452" s="529"/>
      <c r="I452" s="529"/>
      <c r="J452" s="529"/>
      <c r="K452" s="529"/>
      <c r="L452" s="521"/>
      <c r="M452" s="522"/>
      <c r="N452" s="522"/>
      <c r="O452" s="522"/>
      <c r="P452" s="522"/>
      <c r="Q452" s="523"/>
      <c r="R452" s="527"/>
      <c r="S452" s="527"/>
      <c r="T452" s="527"/>
      <c r="U452" s="528"/>
      <c r="V452" s="235" t="s">
        <v>437</v>
      </c>
      <c r="W452" s="527"/>
      <c r="X452" s="527"/>
      <c r="Y452" s="527"/>
      <c r="Z452" s="528"/>
      <c r="AA452" s="235" t="s">
        <v>437</v>
      </c>
      <c r="AB452" s="156"/>
      <c r="AC452" s="158"/>
      <c r="AD452" s="158"/>
      <c r="AE452" s="158"/>
      <c r="AF452" s="158"/>
      <c r="AG452" s="158"/>
    </row>
    <row r="453" spans="1:33" ht="18.75" customHeight="1">
      <c r="A453" s="156"/>
      <c r="B453" s="533"/>
      <c r="C453" s="534"/>
      <c r="D453" s="534"/>
      <c r="E453" s="534"/>
      <c r="F453" s="535"/>
      <c r="G453" s="529"/>
      <c r="H453" s="529"/>
      <c r="I453" s="529"/>
      <c r="J453" s="529"/>
      <c r="K453" s="529"/>
      <c r="L453" s="524"/>
      <c r="M453" s="525"/>
      <c r="N453" s="525"/>
      <c r="O453" s="525"/>
      <c r="P453" s="525"/>
      <c r="Q453" s="526"/>
      <c r="R453" s="527"/>
      <c r="S453" s="527"/>
      <c r="T453" s="527"/>
      <c r="U453" s="528"/>
      <c r="V453" s="234"/>
      <c r="W453" s="527"/>
      <c r="X453" s="527"/>
      <c r="Y453" s="527"/>
      <c r="Z453" s="528"/>
      <c r="AA453" s="234"/>
      <c r="AB453" s="156"/>
      <c r="AC453" s="158"/>
      <c r="AD453" s="158"/>
      <c r="AE453" s="158"/>
      <c r="AF453" s="158"/>
      <c r="AG453" s="158"/>
    </row>
    <row r="454" spans="1:33" ht="18.75" customHeight="1">
      <c r="A454" s="156"/>
      <c r="B454" s="530"/>
      <c r="C454" s="531"/>
      <c r="D454" s="531"/>
      <c r="E454" s="531"/>
      <c r="F454" s="532"/>
      <c r="G454" s="529"/>
      <c r="H454" s="529"/>
      <c r="I454" s="529"/>
      <c r="J454" s="529"/>
      <c r="K454" s="529"/>
      <c r="L454" s="521"/>
      <c r="M454" s="522"/>
      <c r="N454" s="522"/>
      <c r="O454" s="522"/>
      <c r="P454" s="522"/>
      <c r="Q454" s="523"/>
      <c r="R454" s="527"/>
      <c r="S454" s="527"/>
      <c r="T454" s="527"/>
      <c r="U454" s="528"/>
      <c r="V454" s="235" t="s">
        <v>437</v>
      </c>
      <c r="W454" s="527"/>
      <c r="X454" s="527"/>
      <c r="Y454" s="527"/>
      <c r="Z454" s="528"/>
      <c r="AA454" s="235" t="s">
        <v>437</v>
      </c>
      <c r="AB454" s="156"/>
      <c r="AC454" s="158"/>
      <c r="AD454" s="158"/>
      <c r="AE454" s="158"/>
      <c r="AF454" s="158"/>
      <c r="AG454" s="158"/>
    </row>
    <row r="455" spans="1:33" ht="18.75" customHeight="1">
      <c r="A455" s="156"/>
      <c r="B455" s="533"/>
      <c r="C455" s="534"/>
      <c r="D455" s="534"/>
      <c r="E455" s="534"/>
      <c r="F455" s="535"/>
      <c r="G455" s="529"/>
      <c r="H455" s="529"/>
      <c r="I455" s="529"/>
      <c r="J455" s="529"/>
      <c r="K455" s="529"/>
      <c r="L455" s="524"/>
      <c r="M455" s="525"/>
      <c r="N455" s="525"/>
      <c r="O455" s="525"/>
      <c r="P455" s="525"/>
      <c r="Q455" s="526"/>
      <c r="R455" s="527"/>
      <c r="S455" s="527"/>
      <c r="T455" s="527"/>
      <c r="U455" s="528"/>
      <c r="V455" s="234"/>
      <c r="W455" s="527"/>
      <c r="X455" s="527"/>
      <c r="Y455" s="527"/>
      <c r="Z455" s="528"/>
      <c r="AA455" s="234"/>
      <c r="AB455" s="156"/>
      <c r="AC455" s="158"/>
      <c r="AD455" s="158"/>
      <c r="AE455" s="158"/>
      <c r="AF455" s="158"/>
      <c r="AG455" s="158"/>
    </row>
    <row r="456" spans="1:33" ht="18.75" customHeight="1">
      <c r="A456" s="156"/>
      <c r="B456" s="530"/>
      <c r="C456" s="531"/>
      <c r="D456" s="531"/>
      <c r="E456" s="531"/>
      <c r="F456" s="532"/>
      <c r="G456" s="529"/>
      <c r="H456" s="529"/>
      <c r="I456" s="529"/>
      <c r="J456" s="529"/>
      <c r="K456" s="529"/>
      <c r="L456" s="521"/>
      <c r="M456" s="522"/>
      <c r="N456" s="522"/>
      <c r="O456" s="522"/>
      <c r="P456" s="522"/>
      <c r="Q456" s="523"/>
      <c r="R456" s="527"/>
      <c r="S456" s="527"/>
      <c r="T456" s="527"/>
      <c r="U456" s="528"/>
      <c r="V456" s="235" t="s">
        <v>437</v>
      </c>
      <c r="W456" s="527"/>
      <c r="X456" s="527"/>
      <c r="Y456" s="527"/>
      <c r="Z456" s="528"/>
      <c r="AA456" s="235" t="s">
        <v>437</v>
      </c>
      <c r="AB456" s="156"/>
      <c r="AC456" s="158"/>
      <c r="AD456" s="158"/>
      <c r="AE456" s="158"/>
      <c r="AF456" s="158"/>
      <c r="AG456" s="158"/>
    </row>
    <row r="457" spans="1:33" ht="18.75" customHeight="1">
      <c r="A457" s="156"/>
      <c r="B457" s="533"/>
      <c r="C457" s="534"/>
      <c r="D457" s="534"/>
      <c r="E457" s="534"/>
      <c r="F457" s="535"/>
      <c r="G457" s="529"/>
      <c r="H457" s="529"/>
      <c r="I457" s="529"/>
      <c r="J457" s="529"/>
      <c r="K457" s="529"/>
      <c r="L457" s="524"/>
      <c r="M457" s="525"/>
      <c r="N457" s="525"/>
      <c r="O457" s="525"/>
      <c r="P457" s="525"/>
      <c r="Q457" s="526"/>
      <c r="R457" s="527"/>
      <c r="S457" s="527"/>
      <c r="T457" s="527"/>
      <c r="U457" s="528"/>
      <c r="V457" s="234"/>
      <c r="W457" s="527"/>
      <c r="X457" s="527"/>
      <c r="Y457" s="527"/>
      <c r="Z457" s="528"/>
      <c r="AA457" s="234"/>
      <c r="AB457" s="156"/>
      <c r="AC457" s="158"/>
      <c r="AD457" s="158"/>
      <c r="AE457" s="158"/>
      <c r="AF457" s="158"/>
      <c r="AG457" s="158"/>
    </row>
    <row r="458" spans="1:33" ht="18.75" customHeight="1">
      <c r="A458" s="156"/>
      <c r="B458" s="530"/>
      <c r="C458" s="531"/>
      <c r="D458" s="531"/>
      <c r="E458" s="531"/>
      <c r="F458" s="532"/>
      <c r="G458" s="529"/>
      <c r="H458" s="529"/>
      <c r="I458" s="529"/>
      <c r="J458" s="529"/>
      <c r="K458" s="529"/>
      <c r="L458" s="521"/>
      <c r="M458" s="522"/>
      <c r="N458" s="522"/>
      <c r="O458" s="522"/>
      <c r="P458" s="522"/>
      <c r="Q458" s="523"/>
      <c r="R458" s="527"/>
      <c r="S458" s="527"/>
      <c r="T458" s="527"/>
      <c r="U458" s="528"/>
      <c r="V458" s="235" t="s">
        <v>437</v>
      </c>
      <c r="W458" s="527"/>
      <c r="X458" s="527"/>
      <c r="Y458" s="527"/>
      <c r="Z458" s="528"/>
      <c r="AA458" s="235" t="s">
        <v>437</v>
      </c>
      <c r="AB458" s="156"/>
      <c r="AC458" s="158"/>
      <c r="AD458" s="158"/>
      <c r="AE458" s="158"/>
      <c r="AF458" s="158"/>
      <c r="AG458" s="158"/>
    </row>
    <row r="459" spans="1:33" ht="18.75" customHeight="1">
      <c r="A459" s="156"/>
      <c r="B459" s="533"/>
      <c r="C459" s="534"/>
      <c r="D459" s="534"/>
      <c r="E459" s="534"/>
      <c r="F459" s="535"/>
      <c r="G459" s="529"/>
      <c r="H459" s="529"/>
      <c r="I459" s="529"/>
      <c r="J459" s="529"/>
      <c r="K459" s="529"/>
      <c r="L459" s="524"/>
      <c r="M459" s="525"/>
      <c r="N459" s="525"/>
      <c r="O459" s="525"/>
      <c r="P459" s="525"/>
      <c r="Q459" s="526"/>
      <c r="R459" s="527"/>
      <c r="S459" s="527"/>
      <c r="T459" s="527"/>
      <c r="U459" s="528"/>
      <c r="V459" s="234"/>
      <c r="W459" s="527"/>
      <c r="X459" s="527"/>
      <c r="Y459" s="527"/>
      <c r="Z459" s="528"/>
      <c r="AA459" s="234"/>
      <c r="AB459" s="156"/>
      <c r="AC459" s="158"/>
      <c r="AD459" s="158"/>
      <c r="AE459" s="158"/>
      <c r="AF459" s="158"/>
      <c r="AG459" s="158"/>
    </row>
    <row r="460" spans="1:33" ht="18.75" customHeight="1">
      <c r="A460" s="156"/>
      <c r="B460" s="530"/>
      <c r="C460" s="531"/>
      <c r="D460" s="531"/>
      <c r="E460" s="531"/>
      <c r="F460" s="532"/>
      <c r="G460" s="529"/>
      <c r="H460" s="529"/>
      <c r="I460" s="529"/>
      <c r="J460" s="529"/>
      <c r="K460" s="529"/>
      <c r="L460" s="521"/>
      <c r="M460" s="522"/>
      <c r="N460" s="522"/>
      <c r="O460" s="522"/>
      <c r="P460" s="522"/>
      <c r="Q460" s="523"/>
      <c r="R460" s="527"/>
      <c r="S460" s="527"/>
      <c r="T460" s="527"/>
      <c r="U460" s="528"/>
      <c r="V460" s="235" t="s">
        <v>437</v>
      </c>
      <c r="W460" s="527"/>
      <c r="X460" s="527"/>
      <c r="Y460" s="527"/>
      <c r="Z460" s="528"/>
      <c r="AA460" s="235" t="s">
        <v>437</v>
      </c>
      <c r="AB460" s="156"/>
      <c r="AC460" s="158"/>
      <c r="AD460" s="158"/>
      <c r="AE460" s="158"/>
      <c r="AF460" s="158"/>
      <c r="AG460" s="158"/>
    </row>
    <row r="461" spans="1:33" ht="18.75" customHeight="1">
      <c r="A461" s="156"/>
      <c r="B461" s="533"/>
      <c r="C461" s="534"/>
      <c r="D461" s="534"/>
      <c r="E461" s="534"/>
      <c r="F461" s="535"/>
      <c r="G461" s="529"/>
      <c r="H461" s="529"/>
      <c r="I461" s="529"/>
      <c r="J461" s="529"/>
      <c r="K461" s="529"/>
      <c r="L461" s="524"/>
      <c r="M461" s="525"/>
      <c r="N461" s="525"/>
      <c r="O461" s="525"/>
      <c r="P461" s="525"/>
      <c r="Q461" s="526"/>
      <c r="R461" s="527"/>
      <c r="S461" s="527"/>
      <c r="T461" s="527"/>
      <c r="U461" s="528"/>
      <c r="V461" s="234"/>
      <c r="W461" s="527"/>
      <c r="X461" s="527"/>
      <c r="Y461" s="527"/>
      <c r="Z461" s="528"/>
      <c r="AA461" s="234"/>
      <c r="AB461" s="156"/>
      <c r="AC461" s="158"/>
      <c r="AD461" s="158"/>
      <c r="AE461" s="158"/>
      <c r="AF461" s="158"/>
      <c r="AG461" s="158"/>
    </row>
    <row r="462" spans="1:33" ht="18.75" customHeight="1">
      <c r="A462" s="156"/>
      <c r="B462" s="530"/>
      <c r="C462" s="531"/>
      <c r="D462" s="531"/>
      <c r="E462" s="531"/>
      <c r="F462" s="532"/>
      <c r="G462" s="529"/>
      <c r="H462" s="529"/>
      <c r="I462" s="529"/>
      <c r="J462" s="529"/>
      <c r="K462" s="529"/>
      <c r="L462" s="521"/>
      <c r="M462" s="522"/>
      <c r="N462" s="522"/>
      <c r="O462" s="522"/>
      <c r="P462" s="522"/>
      <c r="Q462" s="523"/>
      <c r="R462" s="527"/>
      <c r="S462" s="527"/>
      <c r="T462" s="527"/>
      <c r="U462" s="528"/>
      <c r="V462" s="235" t="s">
        <v>437</v>
      </c>
      <c r="W462" s="527"/>
      <c r="X462" s="527"/>
      <c r="Y462" s="527"/>
      <c r="Z462" s="528"/>
      <c r="AA462" s="235" t="s">
        <v>437</v>
      </c>
      <c r="AB462" s="156"/>
      <c r="AC462" s="158"/>
      <c r="AD462" s="158"/>
      <c r="AE462" s="158"/>
      <c r="AF462" s="158"/>
      <c r="AG462" s="158"/>
    </row>
    <row r="463" spans="1:33" ht="18.75" customHeight="1">
      <c r="A463" s="156"/>
      <c r="B463" s="533"/>
      <c r="C463" s="534"/>
      <c r="D463" s="534"/>
      <c r="E463" s="534"/>
      <c r="F463" s="535"/>
      <c r="G463" s="529"/>
      <c r="H463" s="529"/>
      <c r="I463" s="529"/>
      <c r="J463" s="529"/>
      <c r="K463" s="529"/>
      <c r="L463" s="524"/>
      <c r="M463" s="525"/>
      <c r="N463" s="525"/>
      <c r="O463" s="525"/>
      <c r="P463" s="525"/>
      <c r="Q463" s="526"/>
      <c r="R463" s="527"/>
      <c r="S463" s="527"/>
      <c r="T463" s="527"/>
      <c r="U463" s="528"/>
      <c r="V463" s="234"/>
      <c r="W463" s="527"/>
      <c r="X463" s="527"/>
      <c r="Y463" s="527"/>
      <c r="Z463" s="528"/>
      <c r="AA463" s="234"/>
      <c r="AB463" s="156"/>
      <c r="AC463" s="158"/>
      <c r="AD463" s="158"/>
      <c r="AE463" s="158"/>
      <c r="AF463" s="158"/>
      <c r="AG463" s="158"/>
    </row>
    <row r="464" spans="1:33" ht="18.75" customHeight="1">
      <c r="A464" s="156"/>
      <c r="B464" s="530"/>
      <c r="C464" s="531"/>
      <c r="D464" s="531"/>
      <c r="E464" s="531"/>
      <c r="F464" s="532"/>
      <c r="G464" s="529"/>
      <c r="H464" s="529"/>
      <c r="I464" s="529"/>
      <c r="J464" s="529"/>
      <c r="K464" s="529"/>
      <c r="L464" s="521"/>
      <c r="M464" s="522"/>
      <c r="N464" s="522"/>
      <c r="O464" s="522"/>
      <c r="P464" s="522"/>
      <c r="Q464" s="523"/>
      <c r="R464" s="527"/>
      <c r="S464" s="527"/>
      <c r="T464" s="527"/>
      <c r="U464" s="528"/>
      <c r="V464" s="235" t="s">
        <v>437</v>
      </c>
      <c r="W464" s="527"/>
      <c r="X464" s="527"/>
      <c r="Y464" s="527"/>
      <c r="Z464" s="528"/>
      <c r="AA464" s="235" t="s">
        <v>437</v>
      </c>
      <c r="AB464" s="156"/>
      <c r="AC464" s="158"/>
      <c r="AD464" s="158"/>
      <c r="AE464" s="158"/>
      <c r="AF464" s="158"/>
      <c r="AG464" s="158"/>
    </row>
    <row r="465" spans="1:33" ht="18.75" customHeight="1">
      <c r="A465" s="156"/>
      <c r="B465" s="533"/>
      <c r="C465" s="534"/>
      <c r="D465" s="534"/>
      <c r="E465" s="534"/>
      <c r="F465" s="535"/>
      <c r="G465" s="529"/>
      <c r="H465" s="529"/>
      <c r="I465" s="529"/>
      <c r="J465" s="529"/>
      <c r="K465" s="529"/>
      <c r="L465" s="524"/>
      <c r="M465" s="525"/>
      <c r="N465" s="525"/>
      <c r="O465" s="525"/>
      <c r="P465" s="525"/>
      <c r="Q465" s="526"/>
      <c r="R465" s="527"/>
      <c r="S465" s="527"/>
      <c r="T465" s="527"/>
      <c r="U465" s="528"/>
      <c r="V465" s="234"/>
      <c r="W465" s="527"/>
      <c r="X465" s="527"/>
      <c r="Y465" s="527"/>
      <c r="Z465" s="528"/>
      <c r="AA465" s="234"/>
      <c r="AB465" s="156"/>
      <c r="AC465" s="158"/>
      <c r="AD465" s="158"/>
      <c r="AE465" s="158"/>
      <c r="AF465" s="158"/>
      <c r="AG465" s="158"/>
    </row>
    <row r="466" spans="1:33" ht="18.75" customHeight="1">
      <c r="A466" s="156"/>
      <c r="B466" s="530"/>
      <c r="C466" s="531"/>
      <c r="D466" s="531"/>
      <c r="E466" s="531"/>
      <c r="F466" s="532"/>
      <c r="G466" s="529"/>
      <c r="H466" s="529"/>
      <c r="I466" s="529"/>
      <c r="J466" s="529"/>
      <c r="K466" s="529"/>
      <c r="L466" s="521"/>
      <c r="M466" s="522"/>
      <c r="N466" s="522"/>
      <c r="O466" s="522"/>
      <c r="P466" s="522"/>
      <c r="Q466" s="523"/>
      <c r="R466" s="527"/>
      <c r="S466" s="527"/>
      <c r="T466" s="527"/>
      <c r="U466" s="528"/>
      <c r="V466" s="235" t="s">
        <v>437</v>
      </c>
      <c r="W466" s="527"/>
      <c r="X466" s="527"/>
      <c r="Y466" s="527"/>
      <c r="Z466" s="528"/>
      <c r="AA466" s="235" t="s">
        <v>437</v>
      </c>
      <c r="AB466" s="156"/>
      <c r="AC466" s="158"/>
      <c r="AD466" s="158"/>
      <c r="AE466" s="158"/>
      <c r="AF466" s="158"/>
      <c r="AG466" s="158"/>
    </row>
    <row r="467" spans="1:33" ht="18.75" customHeight="1">
      <c r="A467" s="156"/>
      <c r="B467" s="533"/>
      <c r="C467" s="534"/>
      <c r="D467" s="534"/>
      <c r="E467" s="534"/>
      <c r="F467" s="535"/>
      <c r="G467" s="529"/>
      <c r="H467" s="529"/>
      <c r="I467" s="529"/>
      <c r="J467" s="529"/>
      <c r="K467" s="529"/>
      <c r="L467" s="524"/>
      <c r="M467" s="525"/>
      <c r="N467" s="525"/>
      <c r="O467" s="525"/>
      <c r="P467" s="525"/>
      <c r="Q467" s="526"/>
      <c r="R467" s="527"/>
      <c r="S467" s="527"/>
      <c r="T467" s="527"/>
      <c r="U467" s="528"/>
      <c r="V467" s="234"/>
      <c r="W467" s="527"/>
      <c r="X467" s="527"/>
      <c r="Y467" s="527"/>
      <c r="Z467" s="528"/>
      <c r="AA467" s="234"/>
      <c r="AB467" s="156"/>
      <c r="AC467" s="158"/>
      <c r="AD467" s="158"/>
      <c r="AE467" s="158"/>
      <c r="AF467" s="158"/>
      <c r="AG467" s="158"/>
    </row>
    <row r="468" spans="1:33" ht="18.75" customHeight="1">
      <c r="A468" s="156"/>
      <c r="B468" s="530"/>
      <c r="C468" s="531"/>
      <c r="D468" s="531"/>
      <c r="E468" s="531"/>
      <c r="F468" s="532"/>
      <c r="G468" s="529"/>
      <c r="H468" s="529"/>
      <c r="I468" s="529"/>
      <c r="J468" s="529"/>
      <c r="K468" s="529"/>
      <c r="L468" s="521"/>
      <c r="M468" s="522"/>
      <c r="N468" s="522"/>
      <c r="O468" s="522"/>
      <c r="P468" s="522"/>
      <c r="Q468" s="523"/>
      <c r="R468" s="527"/>
      <c r="S468" s="527"/>
      <c r="T468" s="527"/>
      <c r="U468" s="528"/>
      <c r="V468" s="235" t="s">
        <v>437</v>
      </c>
      <c r="W468" s="527"/>
      <c r="X468" s="527"/>
      <c r="Y468" s="527"/>
      <c r="Z468" s="528"/>
      <c r="AA468" s="235" t="s">
        <v>437</v>
      </c>
      <c r="AB468" s="156"/>
      <c r="AC468" s="158"/>
      <c r="AD468" s="158"/>
      <c r="AE468" s="158"/>
      <c r="AF468" s="158"/>
      <c r="AG468" s="158"/>
    </row>
    <row r="469" spans="1:33" ht="18.75" customHeight="1">
      <c r="A469" s="156"/>
      <c r="B469" s="533"/>
      <c r="C469" s="534"/>
      <c r="D469" s="534"/>
      <c r="E469" s="534"/>
      <c r="F469" s="535"/>
      <c r="G469" s="529"/>
      <c r="H469" s="529"/>
      <c r="I469" s="529"/>
      <c r="J469" s="529"/>
      <c r="K469" s="529"/>
      <c r="L469" s="524"/>
      <c r="M469" s="525"/>
      <c r="N469" s="525"/>
      <c r="O469" s="525"/>
      <c r="P469" s="525"/>
      <c r="Q469" s="526"/>
      <c r="R469" s="527"/>
      <c r="S469" s="527"/>
      <c r="T469" s="527"/>
      <c r="U469" s="528"/>
      <c r="V469" s="234"/>
      <c r="W469" s="527"/>
      <c r="X469" s="527"/>
      <c r="Y469" s="527"/>
      <c r="Z469" s="528"/>
      <c r="AA469" s="234"/>
      <c r="AB469" s="156"/>
      <c r="AC469" s="158"/>
      <c r="AD469" s="158"/>
      <c r="AE469" s="158"/>
      <c r="AF469" s="158"/>
      <c r="AG469" s="158"/>
    </row>
    <row r="470" spans="1:33" ht="18.75" customHeight="1">
      <c r="A470" s="156"/>
      <c r="B470" s="530"/>
      <c r="C470" s="531"/>
      <c r="D470" s="531"/>
      <c r="E470" s="531"/>
      <c r="F470" s="532"/>
      <c r="G470" s="529"/>
      <c r="H470" s="529"/>
      <c r="I470" s="529"/>
      <c r="J470" s="529"/>
      <c r="K470" s="529"/>
      <c r="L470" s="521"/>
      <c r="M470" s="522"/>
      <c r="N470" s="522"/>
      <c r="O470" s="522"/>
      <c r="P470" s="522"/>
      <c r="Q470" s="523"/>
      <c r="R470" s="527"/>
      <c r="S470" s="527"/>
      <c r="T470" s="527"/>
      <c r="U470" s="528"/>
      <c r="V470" s="235" t="s">
        <v>437</v>
      </c>
      <c r="W470" s="527"/>
      <c r="X470" s="527"/>
      <c r="Y470" s="527"/>
      <c r="Z470" s="528"/>
      <c r="AA470" s="235" t="s">
        <v>437</v>
      </c>
      <c r="AB470" s="156"/>
      <c r="AC470" s="158"/>
      <c r="AD470" s="158"/>
      <c r="AE470" s="158"/>
      <c r="AF470" s="158"/>
      <c r="AG470" s="158"/>
    </row>
    <row r="471" spans="1:33" ht="18.75" customHeight="1">
      <c r="A471" s="156"/>
      <c r="B471" s="533"/>
      <c r="C471" s="534"/>
      <c r="D471" s="534"/>
      <c r="E471" s="534"/>
      <c r="F471" s="535"/>
      <c r="G471" s="529"/>
      <c r="H471" s="529"/>
      <c r="I471" s="529"/>
      <c r="J471" s="529"/>
      <c r="K471" s="529"/>
      <c r="L471" s="524"/>
      <c r="M471" s="525"/>
      <c r="N471" s="525"/>
      <c r="O471" s="525"/>
      <c r="P471" s="525"/>
      <c r="Q471" s="526"/>
      <c r="R471" s="527"/>
      <c r="S471" s="527"/>
      <c r="T471" s="527"/>
      <c r="U471" s="528"/>
      <c r="V471" s="234"/>
      <c r="W471" s="527"/>
      <c r="X471" s="527"/>
      <c r="Y471" s="527"/>
      <c r="Z471" s="528"/>
      <c r="AA471" s="234"/>
      <c r="AB471" s="156"/>
      <c r="AC471" s="158"/>
      <c r="AD471" s="158"/>
      <c r="AE471" s="158"/>
      <c r="AF471" s="158"/>
      <c r="AG471" s="158"/>
    </row>
    <row r="472" spans="1:33" ht="18.75" customHeight="1">
      <c r="A472" s="156"/>
      <c r="B472" s="530"/>
      <c r="C472" s="531"/>
      <c r="D472" s="531"/>
      <c r="E472" s="531"/>
      <c r="F472" s="532"/>
      <c r="G472" s="529"/>
      <c r="H472" s="529"/>
      <c r="I472" s="529"/>
      <c r="J472" s="529"/>
      <c r="K472" s="529"/>
      <c r="L472" s="521"/>
      <c r="M472" s="522"/>
      <c r="N472" s="522"/>
      <c r="O472" s="522"/>
      <c r="P472" s="522"/>
      <c r="Q472" s="523"/>
      <c r="R472" s="527"/>
      <c r="S472" s="527"/>
      <c r="T472" s="527"/>
      <c r="U472" s="528"/>
      <c r="V472" s="235" t="s">
        <v>437</v>
      </c>
      <c r="W472" s="527"/>
      <c r="X472" s="527"/>
      <c r="Y472" s="527"/>
      <c r="Z472" s="528"/>
      <c r="AA472" s="235" t="s">
        <v>437</v>
      </c>
      <c r="AB472" s="156"/>
      <c r="AC472" s="158"/>
      <c r="AD472" s="158"/>
      <c r="AE472" s="158"/>
      <c r="AF472" s="158"/>
      <c r="AG472" s="158"/>
    </row>
    <row r="473" spans="1:33" ht="18.75" customHeight="1">
      <c r="A473" s="156"/>
      <c r="B473" s="533"/>
      <c r="C473" s="534"/>
      <c r="D473" s="534"/>
      <c r="E473" s="534"/>
      <c r="F473" s="535"/>
      <c r="G473" s="529"/>
      <c r="H473" s="529"/>
      <c r="I473" s="529"/>
      <c r="J473" s="529"/>
      <c r="K473" s="529"/>
      <c r="L473" s="524"/>
      <c r="M473" s="525"/>
      <c r="N473" s="525"/>
      <c r="O473" s="525"/>
      <c r="P473" s="525"/>
      <c r="Q473" s="526"/>
      <c r="R473" s="527"/>
      <c r="S473" s="527"/>
      <c r="T473" s="527"/>
      <c r="U473" s="528"/>
      <c r="V473" s="234"/>
      <c r="W473" s="527"/>
      <c r="X473" s="527"/>
      <c r="Y473" s="527"/>
      <c r="Z473" s="528"/>
      <c r="AA473" s="234"/>
      <c r="AB473" s="156"/>
      <c r="AC473" s="158"/>
      <c r="AD473" s="158"/>
      <c r="AE473" s="158"/>
      <c r="AF473" s="158"/>
      <c r="AG473" s="158"/>
    </row>
    <row r="474" spans="1:33" ht="18.75" customHeight="1">
      <c r="A474" s="156"/>
      <c r="B474" s="156"/>
      <c r="C474" s="156"/>
      <c r="D474" s="156"/>
      <c r="E474" s="156"/>
      <c r="F474" s="156"/>
      <c r="G474" s="156"/>
      <c r="H474" s="156"/>
      <c r="I474" s="156"/>
      <c r="J474" s="156"/>
      <c r="K474" s="156"/>
      <c r="L474" s="156"/>
      <c r="M474" s="156"/>
      <c r="N474" s="156"/>
      <c r="O474" s="156"/>
      <c r="P474" s="156"/>
      <c r="Q474" s="156"/>
      <c r="R474" s="545" t="s">
        <v>459</v>
      </c>
      <c r="S474" s="551"/>
      <c r="T474" s="551"/>
      <c r="U474" s="551"/>
      <c r="V474" s="546"/>
      <c r="W474" s="545" t="s">
        <v>460</v>
      </c>
      <c r="X474" s="551"/>
      <c r="Y474" s="551"/>
      <c r="Z474" s="551"/>
      <c r="AA474" s="546"/>
      <c r="AB474" s="156"/>
      <c r="AC474" s="158"/>
      <c r="AD474" s="158"/>
      <c r="AE474" s="158"/>
      <c r="AF474" s="158"/>
      <c r="AG474" s="158"/>
    </row>
    <row r="475" spans="1:33" ht="18.75" customHeight="1">
      <c r="A475" s="156"/>
      <c r="B475" s="156"/>
      <c r="C475" s="156"/>
      <c r="D475" s="160"/>
      <c r="E475" s="160"/>
      <c r="F475" s="160"/>
      <c r="G475" s="160"/>
      <c r="H475" s="160"/>
      <c r="I475" s="160"/>
      <c r="J475" s="160"/>
      <c r="K475" s="160"/>
      <c r="L475" s="160"/>
      <c r="M475" s="160"/>
      <c r="N475" s="160"/>
      <c r="O475" s="160"/>
      <c r="P475" s="160"/>
      <c r="Q475" s="156"/>
      <c r="R475" s="769">
        <f>SUM(R430:U473)+V422</f>
        <v>0</v>
      </c>
      <c r="S475" s="770"/>
      <c r="T475" s="770"/>
      <c r="U475" s="771"/>
      <c r="V475" s="187" t="s">
        <v>437</v>
      </c>
      <c r="W475" s="769">
        <f>SUM(W430:Z473)+AB422</f>
        <v>0</v>
      </c>
      <c r="X475" s="770"/>
      <c r="Y475" s="770"/>
      <c r="Z475" s="771"/>
      <c r="AA475" s="187" t="s">
        <v>437</v>
      </c>
      <c r="AB475" s="156"/>
      <c r="AC475" s="158"/>
      <c r="AD475" s="158"/>
      <c r="AE475" s="158"/>
      <c r="AF475" s="158"/>
      <c r="AG475" s="158"/>
    </row>
    <row r="476" spans="1:33" ht="18.75" customHeight="1">
      <c r="A476" s="156"/>
      <c r="B476" s="156"/>
      <c r="C476" s="156"/>
      <c r="D476" s="160"/>
      <c r="E476" s="160"/>
      <c r="F476" s="160"/>
      <c r="G476" s="160"/>
      <c r="H476" s="160"/>
      <c r="I476" s="160"/>
      <c r="J476" s="160"/>
      <c r="K476" s="160"/>
      <c r="L476" s="160"/>
      <c r="M476" s="160"/>
      <c r="N476" s="156"/>
      <c r="O476" s="156"/>
      <c r="P476" s="156"/>
      <c r="Q476" s="156"/>
      <c r="R476" s="772"/>
      <c r="S476" s="772"/>
      <c r="T476" s="772"/>
      <c r="U476" s="773"/>
      <c r="V476" s="236"/>
      <c r="W476" s="772"/>
      <c r="X476" s="772"/>
      <c r="Y476" s="770"/>
      <c r="Z476" s="771"/>
      <c r="AA476" s="237"/>
      <c r="AB476" s="156"/>
      <c r="AC476" s="158"/>
      <c r="AD476" s="158"/>
      <c r="AE476" s="158"/>
      <c r="AF476" s="158"/>
      <c r="AG476" s="158"/>
    </row>
    <row r="477" spans="1:33" ht="18.75" customHeight="1">
      <c r="A477" s="156"/>
      <c r="B477" s="156"/>
      <c r="C477" s="156"/>
      <c r="D477" s="160"/>
      <c r="E477" s="160"/>
      <c r="F477" s="160"/>
      <c r="G477" s="160"/>
      <c r="H477" s="160"/>
      <c r="I477" s="160"/>
      <c r="J477" s="160"/>
      <c r="K477" s="160"/>
      <c r="L477" s="160"/>
      <c r="M477" s="160"/>
      <c r="N477" s="156"/>
      <c r="O477" s="156"/>
      <c r="P477" s="156"/>
      <c r="Q477" s="156"/>
      <c r="R477" s="774" t="s">
        <v>447</v>
      </c>
      <c r="S477" s="765"/>
      <c r="T477" s="765" t="s">
        <v>461</v>
      </c>
      <c r="U477" s="766"/>
      <c r="V477" s="805">
        <f>R475-W475</f>
        <v>0</v>
      </c>
      <c r="W477" s="806"/>
      <c r="X477" s="806"/>
      <c r="Y477" s="806"/>
      <c r="Z477" s="806"/>
      <c r="AA477" s="189" t="s">
        <v>458</v>
      </c>
      <c r="AB477" s="156"/>
      <c r="AC477" s="158"/>
      <c r="AD477" s="158"/>
      <c r="AE477" s="158"/>
      <c r="AF477" s="158"/>
      <c r="AG477" s="158"/>
    </row>
    <row r="478" spans="1:33" ht="18.75" customHeight="1" thickBot="1">
      <c r="A478" s="156"/>
      <c r="B478" s="156"/>
      <c r="C478" s="156"/>
      <c r="D478" s="160"/>
      <c r="E478" s="160"/>
      <c r="F478" s="160"/>
      <c r="G478" s="160"/>
      <c r="H478" s="160"/>
      <c r="I478" s="160"/>
      <c r="J478" s="160"/>
      <c r="K478" s="160"/>
      <c r="L478" s="160"/>
      <c r="M478" s="160"/>
      <c r="N478" s="156"/>
      <c r="O478" s="156"/>
      <c r="P478" s="205"/>
      <c r="Q478" s="205"/>
      <c r="R478" s="775"/>
      <c r="S478" s="776"/>
      <c r="T478" s="767"/>
      <c r="U478" s="768"/>
      <c r="V478" s="807"/>
      <c r="W478" s="808"/>
      <c r="X478" s="808"/>
      <c r="Y478" s="808"/>
      <c r="Z478" s="808"/>
      <c r="AA478" s="238"/>
      <c r="AB478" s="156"/>
      <c r="AC478" s="158"/>
      <c r="AD478" s="158"/>
      <c r="AE478" s="158"/>
      <c r="AF478" s="158"/>
      <c r="AG478" s="158"/>
    </row>
    <row r="479" spans="1:33" ht="18.75" customHeight="1">
      <c r="A479" s="156"/>
      <c r="B479" s="156"/>
      <c r="C479" s="156"/>
      <c r="D479" s="160"/>
      <c r="E479" s="160"/>
      <c r="F479" s="160"/>
      <c r="G479" s="160"/>
      <c r="H479" s="160"/>
      <c r="I479" s="160"/>
      <c r="J479" s="160"/>
      <c r="K479" s="160"/>
      <c r="L479" s="160"/>
      <c r="M479" s="160"/>
      <c r="N479" s="156"/>
      <c r="O479" s="156"/>
      <c r="P479" s="205"/>
      <c r="Q479" s="239"/>
      <c r="R479" s="759" t="s">
        <v>448</v>
      </c>
      <c r="S479" s="760"/>
      <c r="T479" s="760"/>
      <c r="U479" s="761"/>
      <c r="V479" s="801">
        <f ca="1">IF(V477-T416&lt;=2000000,MAX(V477-T416,0),2000000)</f>
        <v>0</v>
      </c>
      <c r="W479" s="802"/>
      <c r="X479" s="802"/>
      <c r="Y479" s="802"/>
      <c r="Z479" s="802"/>
      <c r="AA479" s="240" t="s">
        <v>458</v>
      </c>
      <c r="AB479" s="156"/>
      <c r="AC479" s="158"/>
      <c r="AD479" s="158"/>
      <c r="AE479" s="158"/>
      <c r="AF479" s="158"/>
      <c r="AG479" s="158"/>
    </row>
    <row r="480" spans="1:33" ht="18.75" customHeight="1" thickBot="1">
      <c r="A480" s="156"/>
      <c r="B480" s="156"/>
      <c r="C480" s="156"/>
      <c r="D480" s="156"/>
      <c r="E480" s="156"/>
      <c r="F480" s="156"/>
      <c r="G480" s="156"/>
      <c r="H480" s="156"/>
      <c r="I480" s="156"/>
      <c r="J480" s="156"/>
      <c r="K480" s="156"/>
      <c r="L480" s="156"/>
      <c r="M480" s="156"/>
      <c r="N480" s="156"/>
      <c r="O480" s="156"/>
      <c r="P480" s="205"/>
      <c r="Q480" s="239"/>
      <c r="R480" s="762"/>
      <c r="S480" s="763"/>
      <c r="T480" s="763"/>
      <c r="U480" s="764"/>
      <c r="V480" s="803"/>
      <c r="W480" s="804"/>
      <c r="X480" s="804"/>
      <c r="Y480" s="804"/>
      <c r="Z480" s="804"/>
      <c r="AA480" s="237"/>
      <c r="AB480" s="156"/>
      <c r="AC480" s="158"/>
      <c r="AD480" s="158"/>
      <c r="AE480" s="158"/>
      <c r="AF480" s="158"/>
      <c r="AG480" s="158"/>
    </row>
    <row r="481" spans="1:38" ht="18.75" customHeight="1">
      <c r="A481" s="156"/>
      <c r="B481" s="156"/>
      <c r="C481" s="156"/>
      <c r="D481" s="156"/>
      <c r="E481" s="156"/>
      <c r="F481" s="156"/>
      <c r="G481" s="156"/>
      <c r="H481" s="156"/>
      <c r="I481" s="156"/>
      <c r="J481" s="156"/>
      <c r="K481" s="156"/>
      <c r="L481" s="156"/>
      <c r="M481" s="156"/>
      <c r="N481" s="156"/>
      <c r="O481" s="156"/>
      <c r="P481" s="205"/>
      <c r="Q481" s="205"/>
      <c r="R481" s="156"/>
      <c r="S481" s="156"/>
      <c r="T481" s="156"/>
      <c r="U481" s="156"/>
      <c r="V481" s="156"/>
      <c r="W481" s="156"/>
      <c r="X481" s="156"/>
      <c r="Y481" s="156"/>
      <c r="Z481" s="157"/>
      <c r="AA481" s="156"/>
      <c r="AB481" s="156"/>
      <c r="AC481" s="158"/>
      <c r="AD481" s="158"/>
      <c r="AE481" s="158"/>
      <c r="AF481" s="158"/>
      <c r="AG481" s="158"/>
    </row>
    <row r="482" spans="1:38" ht="18.75" customHeight="1" thickBot="1">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7"/>
      <c r="AA482" s="156"/>
      <c r="AB482" s="156"/>
      <c r="AC482" s="158"/>
      <c r="AD482" s="158"/>
      <c r="AE482" s="158"/>
      <c r="AF482" s="158"/>
      <c r="AG482" s="158"/>
    </row>
    <row r="483" spans="1:38" ht="18.75" customHeight="1" thickBot="1">
      <c r="A483" s="156"/>
      <c r="B483" s="156"/>
      <c r="C483" s="156" t="s">
        <v>463</v>
      </c>
      <c r="D483" s="156"/>
      <c r="E483" s="156"/>
      <c r="F483" s="156"/>
      <c r="G483" s="156"/>
      <c r="H483" s="753" t="s">
        <v>462</v>
      </c>
      <c r="I483" s="754"/>
      <c r="J483" s="754"/>
      <c r="K483" s="755"/>
      <c r="L483" s="156"/>
      <c r="M483" s="156"/>
      <c r="N483" s="156"/>
      <c r="O483" s="156"/>
      <c r="P483" s="156"/>
      <c r="Q483" s="156"/>
      <c r="R483" s="156"/>
      <c r="S483" s="156"/>
      <c r="T483" s="156"/>
      <c r="U483" s="156"/>
      <c r="V483" s="156"/>
      <c r="W483" s="156"/>
      <c r="X483" s="156"/>
      <c r="Y483" s="156"/>
      <c r="Z483" s="157"/>
      <c r="AA483" s="156"/>
      <c r="AB483" s="156"/>
      <c r="AC483" s="158"/>
      <c r="AD483" s="158"/>
      <c r="AE483" s="158"/>
      <c r="AF483" s="158"/>
      <c r="AG483" s="158"/>
    </row>
    <row r="484" spans="1:38" ht="18.75" customHeight="1">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7"/>
      <c r="AA484" s="156"/>
      <c r="AB484" s="156"/>
      <c r="AC484" s="158"/>
      <c r="AD484" s="158"/>
      <c r="AE484" s="158"/>
      <c r="AF484" s="158"/>
      <c r="AG484" s="158"/>
    </row>
    <row r="485" spans="1:38" ht="18.75" customHeight="1">
      <c r="A485" s="156"/>
      <c r="B485" s="156"/>
      <c r="C485" s="156"/>
      <c r="D485" s="156"/>
      <c r="E485" s="579" t="s">
        <v>465</v>
      </c>
      <c r="F485" s="579"/>
      <c r="G485" s="579"/>
      <c r="H485" s="580"/>
      <c r="I485" s="580"/>
      <c r="J485" s="580"/>
      <c r="K485" s="156" t="s">
        <v>464</v>
      </c>
      <c r="L485" s="156"/>
      <c r="M485" s="156"/>
      <c r="N485" s="945" t="s">
        <v>867</v>
      </c>
      <c r="O485" s="945"/>
      <c r="P485" s="945"/>
      <c r="Q485" s="945"/>
      <c r="R485" s="945"/>
      <c r="S485" s="945"/>
      <c r="T485" s="945"/>
      <c r="U485" s="945"/>
      <c r="V485" s="945"/>
      <c r="W485" s="945"/>
      <c r="X485" s="945"/>
      <c r="Y485" s="945"/>
      <c r="Z485" s="945"/>
      <c r="AA485" s="945"/>
      <c r="AB485" s="156"/>
      <c r="AC485" s="158"/>
      <c r="AD485" s="158"/>
      <c r="AE485" s="158"/>
      <c r="AF485" s="158"/>
      <c r="AG485" s="158"/>
    </row>
    <row r="486" spans="1:38" ht="18.75" customHeight="1">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7"/>
      <c r="AA486" s="156"/>
      <c r="AB486" s="156"/>
      <c r="AC486" s="158"/>
      <c r="AD486" s="158"/>
      <c r="AE486" s="158"/>
      <c r="AF486" s="158"/>
      <c r="AG486" s="158"/>
    </row>
    <row r="487" spans="1:38" ht="18.75" customHeight="1">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7"/>
      <c r="AA487" s="156"/>
      <c r="AB487" s="156"/>
      <c r="AC487" s="158"/>
      <c r="AD487" s="158"/>
      <c r="AE487" s="158"/>
      <c r="AF487" s="158"/>
      <c r="AG487" s="158"/>
    </row>
    <row r="488" spans="1:38" ht="18.75" customHeight="1">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7"/>
      <c r="AA488" s="156"/>
      <c r="AB488" s="156"/>
      <c r="AC488" s="158"/>
      <c r="AD488" s="158"/>
      <c r="AE488" s="158"/>
      <c r="AF488" s="158"/>
      <c r="AG488" s="158"/>
    </row>
    <row r="489" spans="1:38" ht="18.75" customHeight="1">
      <c r="A489" s="156"/>
      <c r="B489" s="156"/>
      <c r="C489" s="980" t="s">
        <v>467</v>
      </c>
      <c r="D489" s="980"/>
      <c r="E489" s="980"/>
      <c r="F489" s="980"/>
      <c r="G489" s="980"/>
      <c r="H489" s="980"/>
      <c r="I489" s="980"/>
      <c r="J489" s="980"/>
      <c r="K489" s="156"/>
      <c r="L489" s="156"/>
      <c r="M489" s="156"/>
      <c r="N489" s="156"/>
      <c r="O489" s="156"/>
      <c r="P489" s="156"/>
      <c r="Q489" s="156"/>
      <c r="R489" s="156"/>
      <c r="S489" s="156"/>
      <c r="T489" s="156"/>
      <c r="U489" s="156"/>
      <c r="V489" s="156"/>
      <c r="W489" s="156"/>
      <c r="X489" s="156"/>
      <c r="Y489" s="156"/>
      <c r="Z489" s="157"/>
      <c r="AA489" s="156"/>
      <c r="AB489" s="156"/>
      <c r="AC489" s="158"/>
      <c r="AD489" s="158"/>
      <c r="AE489" s="158"/>
      <c r="AF489" s="158"/>
      <c r="AG489" s="158"/>
    </row>
    <row r="490" spans="1:38" ht="18.75" customHeight="1">
      <c r="A490" s="156"/>
      <c r="B490" s="156"/>
      <c r="C490" s="980"/>
      <c r="D490" s="980"/>
      <c r="E490" s="980"/>
      <c r="F490" s="980"/>
      <c r="G490" s="980"/>
      <c r="H490" s="980"/>
      <c r="I490" s="980"/>
      <c r="J490" s="980"/>
      <c r="K490" s="156"/>
      <c r="L490" s="156"/>
      <c r="M490" s="156"/>
      <c r="N490" s="156"/>
      <c r="O490" s="156"/>
      <c r="P490" s="156"/>
      <c r="Q490" s="156"/>
      <c r="R490" s="160"/>
      <c r="S490" s="160"/>
      <c r="T490" s="156"/>
      <c r="U490" s="156"/>
      <c r="V490" s="156"/>
      <c r="W490" s="156"/>
      <c r="X490" s="156"/>
      <c r="Y490" s="156"/>
      <c r="Z490" s="157"/>
      <c r="AA490" s="156"/>
      <c r="AB490" s="156"/>
      <c r="AC490" s="158"/>
      <c r="AD490" s="158"/>
      <c r="AE490" s="158"/>
      <c r="AF490" s="158"/>
      <c r="AG490" s="158"/>
    </row>
    <row r="491" spans="1:38" ht="18.75" customHeight="1">
      <c r="A491" s="156"/>
      <c r="B491" s="156"/>
      <c r="C491" s="156"/>
      <c r="D491" s="156"/>
      <c r="E491" s="156"/>
      <c r="F491" s="156"/>
      <c r="G491" s="156"/>
      <c r="H491" s="156"/>
      <c r="I491" s="156"/>
      <c r="J491" s="156"/>
      <c r="K491" s="156"/>
      <c r="L491" s="156"/>
      <c r="M491" s="156"/>
      <c r="N491" s="156"/>
      <c r="O491" s="156"/>
      <c r="P491" s="156"/>
      <c r="Q491" s="210"/>
      <c r="R491" s="517"/>
      <c r="S491" s="518"/>
      <c r="T491" s="538" t="s">
        <v>852</v>
      </c>
      <c r="U491" s="538"/>
      <c r="V491" s="538"/>
      <c r="W491" s="538"/>
      <c r="X491" s="538"/>
      <c r="Y491" s="539"/>
      <c r="Z491" s="157"/>
      <c r="AA491" s="156"/>
      <c r="AB491" s="156"/>
      <c r="AC491" s="158"/>
      <c r="AD491" s="158"/>
      <c r="AE491" s="158"/>
      <c r="AF491" s="158"/>
      <c r="AG491" s="158"/>
      <c r="AL491" s="419">
        <v>2</v>
      </c>
    </row>
    <row r="492" spans="1:38" ht="18.75" customHeight="1">
      <c r="A492" s="156"/>
      <c r="B492" s="156"/>
      <c r="C492" s="579" t="s">
        <v>468</v>
      </c>
      <c r="D492" s="579"/>
      <c r="E492" s="579"/>
      <c r="F492" s="579"/>
      <c r="G492" s="579"/>
      <c r="H492" s="579"/>
      <c r="I492" s="579"/>
      <c r="J492" s="579"/>
      <c r="K492" s="579"/>
      <c r="L492" s="579"/>
      <c r="M492" s="579"/>
      <c r="N492" s="579"/>
      <c r="O492" s="579"/>
      <c r="P492" s="156"/>
      <c r="Q492" s="210"/>
      <c r="R492" s="519"/>
      <c r="S492" s="520"/>
      <c r="T492" s="540"/>
      <c r="U492" s="540"/>
      <c r="V492" s="540"/>
      <c r="W492" s="540"/>
      <c r="X492" s="540"/>
      <c r="Y492" s="541"/>
      <c r="Z492" s="157"/>
      <c r="AA492" s="156"/>
      <c r="AB492" s="156"/>
      <c r="AC492" s="158"/>
      <c r="AD492" s="158"/>
      <c r="AE492" s="158"/>
      <c r="AF492" s="158"/>
      <c r="AG492" s="158"/>
    </row>
    <row r="493" spans="1:38" ht="18.75" customHeight="1">
      <c r="A493" s="156"/>
      <c r="B493" s="156"/>
      <c r="C493" s="579"/>
      <c r="D493" s="579"/>
      <c r="E493" s="579"/>
      <c r="F493" s="579"/>
      <c r="G493" s="579"/>
      <c r="H493" s="579"/>
      <c r="I493" s="579"/>
      <c r="J493" s="579"/>
      <c r="K493" s="579"/>
      <c r="L493" s="579"/>
      <c r="M493" s="579"/>
      <c r="N493" s="579"/>
      <c r="O493" s="579"/>
      <c r="P493" s="156"/>
      <c r="Q493" s="210"/>
      <c r="R493" s="519"/>
      <c r="S493" s="520"/>
      <c r="T493" s="540" t="s">
        <v>853</v>
      </c>
      <c r="U493" s="540"/>
      <c r="V493" s="540"/>
      <c r="W493" s="540"/>
      <c r="X493" s="540"/>
      <c r="Y493" s="541"/>
      <c r="Z493" s="157"/>
      <c r="AA493" s="156"/>
      <c r="AB493" s="156"/>
      <c r="AC493" s="158"/>
      <c r="AD493" s="158"/>
      <c r="AE493" s="158"/>
      <c r="AF493" s="158"/>
      <c r="AG493" s="158"/>
    </row>
    <row r="494" spans="1:38" ht="18.75" customHeight="1">
      <c r="A494" s="156"/>
      <c r="B494" s="156"/>
      <c r="C494" s="156"/>
      <c r="D494" s="156"/>
      <c r="E494" s="156"/>
      <c r="F494" s="156"/>
      <c r="G494" s="156"/>
      <c r="H494" s="156"/>
      <c r="I494" s="156"/>
      <c r="J494" s="156"/>
      <c r="K494" s="156"/>
      <c r="L494" s="156"/>
      <c r="M494" s="156"/>
      <c r="N494" s="156"/>
      <c r="O494" s="156"/>
      <c r="P494" s="156"/>
      <c r="Q494" s="210"/>
      <c r="R494" s="536"/>
      <c r="S494" s="537"/>
      <c r="T494" s="542"/>
      <c r="U494" s="542"/>
      <c r="V494" s="542"/>
      <c r="W494" s="542"/>
      <c r="X494" s="542"/>
      <c r="Y494" s="543"/>
      <c r="Z494" s="157"/>
      <c r="AA494" s="156"/>
      <c r="AB494" s="156"/>
      <c r="AC494" s="158"/>
      <c r="AD494" s="158"/>
      <c r="AE494" s="158"/>
      <c r="AF494" s="158"/>
      <c r="AG494" s="158"/>
    </row>
    <row r="495" spans="1:38" ht="18.75" customHeight="1">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7"/>
      <c r="AA495" s="156"/>
      <c r="AB495" s="156"/>
      <c r="AC495" s="158"/>
      <c r="AD495" s="158"/>
      <c r="AE495" s="158"/>
      <c r="AF495" s="158"/>
      <c r="AG495" s="158"/>
    </row>
    <row r="496" spans="1:38" ht="18.75" customHeight="1">
      <c r="A496" s="156"/>
      <c r="B496" s="156"/>
      <c r="C496" s="965" t="s">
        <v>872</v>
      </c>
      <c r="D496" s="965"/>
      <c r="E496" s="965"/>
      <c r="F496" s="965"/>
      <c r="G496" s="965"/>
      <c r="H496" s="965"/>
      <c r="I496" s="965"/>
      <c r="J496" s="965"/>
      <c r="K496" s="965"/>
      <c r="L496" s="965"/>
      <c r="M496" s="965"/>
      <c r="N496" s="965"/>
      <c r="O496" s="965"/>
      <c r="P496" s="965"/>
      <c r="Q496" s="965"/>
      <c r="R496" s="965"/>
      <c r="S496" s="965"/>
      <c r="T496" s="965"/>
      <c r="U496" s="965"/>
      <c r="V496" s="965"/>
      <c r="W496" s="965"/>
      <c r="X496" s="965"/>
      <c r="Y496" s="965"/>
      <c r="Z496" s="965"/>
      <c r="AA496" s="156"/>
      <c r="AB496" s="156"/>
      <c r="AC496" s="158"/>
      <c r="AD496" s="158"/>
      <c r="AE496" s="158"/>
      <c r="AF496" s="158"/>
      <c r="AG496" s="158"/>
    </row>
    <row r="497" spans="1:33" ht="18.75" customHeight="1">
      <c r="A497" s="156"/>
      <c r="B497" s="156"/>
      <c r="C497" s="965"/>
      <c r="D497" s="965"/>
      <c r="E497" s="965"/>
      <c r="F497" s="965"/>
      <c r="G497" s="965"/>
      <c r="H497" s="965"/>
      <c r="I497" s="965"/>
      <c r="J497" s="965"/>
      <c r="K497" s="965"/>
      <c r="L497" s="965"/>
      <c r="M497" s="965"/>
      <c r="N497" s="965"/>
      <c r="O497" s="965"/>
      <c r="P497" s="965"/>
      <c r="Q497" s="965"/>
      <c r="R497" s="965"/>
      <c r="S497" s="965"/>
      <c r="T497" s="965"/>
      <c r="U497" s="965"/>
      <c r="V497" s="965"/>
      <c r="W497" s="965"/>
      <c r="X497" s="965"/>
      <c r="Y497" s="965"/>
      <c r="Z497" s="965"/>
      <c r="AA497" s="156"/>
      <c r="AB497" s="156"/>
      <c r="AC497" s="158"/>
      <c r="AD497" s="158"/>
      <c r="AE497" s="158"/>
      <c r="AF497" s="158"/>
      <c r="AG497" s="158"/>
    </row>
    <row r="498" spans="1:33" ht="18.75" customHeight="1">
      <c r="A498" s="156"/>
      <c r="B498" s="156"/>
      <c r="C498" s="156"/>
      <c r="D498" s="156"/>
      <c r="E498" s="836" t="s">
        <v>517</v>
      </c>
      <c r="F498" s="836"/>
      <c r="G498" s="836"/>
      <c r="H498" s="836"/>
      <c r="I498" s="836"/>
      <c r="J498" s="836"/>
      <c r="K498" s="836"/>
      <c r="L498" s="836"/>
      <c r="M498" s="836"/>
      <c r="N498" s="836"/>
      <c r="O498" s="836"/>
      <c r="P498" s="836"/>
      <c r="Q498" s="836"/>
      <c r="R498" s="836"/>
      <c r="S498" s="836"/>
      <c r="T498" s="836"/>
      <c r="U498" s="836"/>
      <c r="V498" s="836"/>
      <c r="W498" s="836"/>
      <c r="X498" s="836"/>
      <c r="Y498" s="156"/>
      <c r="Z498" s="157"/>
      <c r="AA498" s="156"/>
      <c r="AB498" s="156"/>
      <c r="AC498" s="158"/>
      <c r="AD498" s="158"/>
      <c r="AE498" s="158"/>
      <c r="AF498" s="158"/>
      <c r="AG498" s="158"/>
    </row>
    <row r="499" spans="1:33" ht="18.75" customHeight="1">
      <c r="A499" s="156"/>
      <c r="B499" s="156"/>
      <c r="C499" s="156"/>
      <c r="D499" s="156"/>
      <c r="E499" s="836"/>
      <c r="F499" s="836"/>
      <c r="G499" s="836"/>
      <c r="H499" s="836"/>
      <c r="I499" s="836"/>
      <c r="J499" s="836"/>
      <c r="K499" s="836"/>
      <c r="L499" s="836"/>
      <c r="M499" s="836"/>
      <c r="N499" s="836"/>
      <c r="O499" s="836"/>
      <c r="P499" s="836"/>
      <c r="Q499" s="836"/>
      <c r="R499" s="836"/>
      <c r="S499" s="836"/>
      <c r="T499" s="836"/>
      <c r="U499" s="836"/>
      <c r="V499" s="836"/>
      <c r="W499" s="836"/>
      <c r="X499" s="836"/>
      <c r="Y499" s="156"/>
      <c r="Z499" s="157"/>
      <c r="AA499" s="156"/>
      <c r="AB499" s="156"/>
      <c r="AC499" s="158"/>
      <c r="AD499" s="158"/>
      <c r="AE499" s="158"/>
      <c r="AF499" s="158"/>
      <c r="AG499" s="158"/>
    </row>
    <row r="500" spans="1:33" ht="18.75" customHeight="1">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7"/>
      <c r="AA500" s="156"/>
      <c r="AB500" s="156"/>
      <c r="AC500" s="158"/>
      <c r="AD500" s="158"/>
      <c r="AE500" s="158"/>
      <c r="AF500" s="158"/>
      <c r="AG500" s="158"/>
    </row>
  </sheetData>
  <sheetProtection sheet="1" objects="1" scenarios="1"/>
  <mergeCells count="988">
    <mergeCell ref="N485:AA485"/>
    <mergeCell ref="AL270:AN270"/>
    <mergeCell ref="C55:M55"/>
    <mergeCell ref="C56:L56"/>
    <mergeCell ref="P43:Z43"/>
    <mergeCell ref="P44:Y44"/>
    <mergeCell ref="P55:Z55"/>
    <mergeCell ref="P56:Y56"/>
    <mergeCell ref="Z79:Z80"/>
    <mergeCell ref="F89:K89"/>
    <mergeCell ref="F90:K91"/>
    <mergeCell ref="L89:P89"/>
    <mergeCell ref="C89:E89"/>
    <mergeCell ref="C90:E91"/>
    <mergeCell ref="I51:L51"/>
    <mergeCell ref="G49:H49"/>
    <mergeCell ref="I49:L49"/>
    <mergeCell ref="C86:Q87"/>
    <mergeCell ref="Q89:U89"/>
    <mergeCell ref="C64:G64"/>
    <mergeCell ref="C70:G70"/>
    <mergeCell ref="C96:Z96"/>
    <mergeCell ref="C97:Z97"/>
    <mergeCell ref="C98:Z98"/>
    <mergeCell ref="C99:Z99"/>
    <mergeCell ref="C79:H80"/>
    <mergeCell ref="O79:T80"/>
    <mergeCell ref="C77:G78"/>
    <mergeCell ref="H77:Z78"/>
    <mergeCell ref="F92:K93"/>
    <mergeCell ref="C92:E93"/>
    <mergeCell ref="C82:H83"/>
    <mergeCell ref="I82:P83"/>
    <mergeCell ref="L90:O91"/>
    <mergeCell ref="L92:O93"/>
    <mergeCell ref="P90:P91"/>
    <mergeCell ref="P92:P93"/>
    <mergeCell ref="Q90:T91"/>
    <mergeCell ref="U90:U91"/>
    <mergeCell ref="Q92:T93"/>
    <mergeCell ref="U92:U93"/>
    <mergeCell ref="V90:Z91"/>
    <mergeCell ref="V92:Z93"/>
    <mergeCell ref="V89:Z89"/>
    <mergeCell ref="S82:Z82"/>
    <mergeCell ref="S83:Z83"/>
    <mergeCell ref="I79:M80"/>
    <mergeCell ref="N79:N80"/>
    <mergeCell ref="U79:Y80"/>
    <mergeCell ref="C71:G72"/>
    <mergeCell ref="H71:Z72"/>
    <mergeCell ref="I73:M74"/>
    <mergeCell ref="N73:N74"/>
    <mergeCell ref="U73:Y74"/>
    <mergeCell ref="C76:G76"/>
    <mergeCell ref="Z73:Z74"/>
    <mergeCell ref="C73:H74"/>
    <mergeCell ref="O73:T74"/>
    <mergeCell ref="E498:X499"/>
    <mergeCell ref="C489:J490"/>
    <mergeCell ref="C492:O493"/>
    <mergeCell ref="F324:I326"/>
    <mergeCell ref="K324:Z324"/>
    <mergeCell ref="K325:Z325"/>
    <mergeCell ref="O302:Q302"/>
    <mergeCell ref="M303:N304"/>
    <mergeCell ref="R304:R305"/>
    <mergeCell ref="S304:S305"/>
    <mergeCell ref="C305:F305"/>
    <mergeCell ref="J329:K329"/>
    <mergeCell ref="M328:Z329"/>
    <mergeCell ref="F329:I329"/>
    <mergeCell ref="J328:L328"/>
    <mergeCell ref="T308:AD309"/>
    <mergeCell ref="C321:Z321"/>
    <mergeCell ref="V322:Z322"/>
    <mergeCell ref="C322:T322"/>
    <mergeCell ref="C328:E329"/>
    <mergeCell ref="F328:I328"/>
    <mergeCell ref="C345:D346"/>
    <mergeCell ref="P331:AB332"/>
    <mergeCell ref="E405:K406"/>
    <mergeCell ref="C496:Z497"/>
    <mergeCell ref="C297:H297"/>
    <mergeCell ref="I297:L297"/>
    <mergeCell ref="C262:D263"/>
    <mergeCell ref="O262:P263"/>
    <mergeCell ref="Q262:W263"/>
    <mergeCell ref="E262:M263"/>
    <mergeCell ref="N262:N263"/>
    <mergeCell ref="C259:Q260"/>
    <mergeCell ref="C261:W261"/>
    <mergeCell ref="J326:M326"/>
    <mergeCell ref="N326:Z326"/>
    <mergeCell ref="C357:D358"/>
    <mergeCell ref="E357:K358"/>
    <mergeCell ref="L357:P358"/>
    <mergeCell ref="C320:Z320"/>
    <mergeCell ref="C331:O331"/>
    <mergeCell ref="C333:D334"/>
    <mergeCell ref="C337:D338"/>
    <mergeCell ref="C341:D342"/>
    <mergeCell ref="L333:P334"/>
    <mergeCell ref="S333:AA335"/>
    <mergeCell ref="G310:N310"/>
    <mergeCell ref="C302:H302"/>
    <mergeCell ref="D1:Y2"/>
    <mergeCell ref="D4:F4"/>
    <mergeCell ref="D6:F6"/>
    <mergeCell ref="H4:Y4"/>
    <mergeCell ref="H6:Y6"/>
    <mergeCell ref="B3:F3"/>
    <mergeCell ref="B418:AA419"/>
    <mergeCell ref="C389:D390"/>
    <mergeCell ref="C393:D394"/>
    <mergeCell ref="C382:F382"/>
    <mergeCell ref="E409:K410"/>
    <mergeCell ref="C397:D398"/>
    <mergeCell ref="C401:D402"/>
    <mergeCell ref="C405:D406"/>
    <mergeCell ref="C409:D410"/>
    <mergeCell ref="B58:C60"/>
    <mergeCell ref="D58:E60"/>
    <mergeCell ref="C100:I101"/>
    <mergeCell ref="J100:P101"/>
    <mergeCell ref="C95:Z95"/>
    <mergeCell ref="Q100:Z101"/>
    <mergeCell ref="I67:M68"/>
    <mergeCell ref="N67:N68"/>
    <mergeCell ref="U67:Y68"/>
    <mergeCell ref="AP303:AR303"/>
    <mergeCell ref="AP308:AR308"/>
    <mergeCell ref="AP313:AR313"/>
    <mergeCell ref="AP318:AR318"/>
    <mergeCell ref="C315:F315"/>
    <mergeCell ref="V317:Z317"/>
    <mergeCell ref="C319:F319"/>
    <mergeCell ref="G315:Z315"/>
    <mergeCell ref="G319:Z319"/>
    <mergeCell ref="C317:T317"/>
    <mergeCell ref="C316:I316"/>
    <mergeCell ref="J316:R316"/>
    <mergeCell ref="O310:P310"/>
    <mergeCell ref="O303:Q304"/>
    <mergeCell ref="G305:N305"/>
    <mergeCell ref="O305:P305"/>
    <mergeCell ref="C307:H307"/>
    <mergeCell ref="I307:L307"/>
    <mergeCell ref="M307:N307"/>
    <mergeCell ref="O307:Q307"/>
    <mergeCell ref="R307:S307"/>
    <mergeCell ref="S316:Z316"/>
    <mergeCell ref="T303:AD304"/>
    <mergeCell ref="T307:AD307"/>
    <mergeCell ref="AP298:AR298"/>
    <mergeCell ref="AM342:AN342"/>
    <mergeCell ref="M297:N297"/>
    <mergeCell ref="O297:Q297"/>
    <mergeCell ref="R297:S297"/>
    <mergeCell ref="C298:H299"/>
    <mergeCell ref="I298:L299"/>
    <mergeCell ref="M298:N299"/>
    <mergeCell ref="R299:R300"/>
    <mergeCell ref="S299:S300"/>
    <mergeCell ref="C300:F300"/>
    <mergeCell ref="O298:Q299"/>
    <mergeCell ref="G300:N300"/>
    <mergeCell ref="O300:P300"/>
    <mergeCell ref="I302:L302"/>
    <mergeCell ref="C303:H304"/>
    <mergeCell ref="I303:L304"/>
    <mergeCell ref="C308:H309"/>
    <mergeCell ref="I308:L309"/>
    <mergeCell ref="M308:N309"/>
    <mergeCell ref="R309:R310"/>
    <mergeCell ref="S309:S310"/>
    <mergeCell ref="C310:F310"/>
    <mergeCell ref="O308:Q309"/>
    <mergeCell ref="AN293:AO293"/>
    <mergeCell ref="AN288:AQ288"/>
    <mergeCell ref="AN286:AQ286"/>
    <mergeCell ref="AM285:AR285"/>
    <mergeCell ref="AN289:AO289"/>
    <mergeCell ref="C293:H294"/>
    <mergeCell ref="I293:L294"/>
    <mergeCell ref="M293:N294"/>
    <mergeCell ref="R294:R295"/>
    <mergeCell ref="S294:S295"/>
    <mergeCell ref="C295:F295"/>
    <mergeCell ref="T293:AD294"/>
    <mergeCell ref="T292:AD292"/>
    <mergeCell ref="O293:Q294"/>
    <mergeCell ref="G295:N295"/>
    <mergeCell ref="O295:P295"/>
    <mergeCell ref="C292:H292"/>
    <mergeCell ref="I292:L292"/>
    <mergeCell ref="M292:N292"/>
    <mergeCell ref="O292:Q292"/>
    <mergeCell ref="R292:S292"/>
    <mergeCell ref="H65:Z66"/>
    <mergeCell ref="C67:H68"/>
    <mergeCell ref="O67:T68"/>
    <mergeCell ref="C65:G66"/>
    <mergeCell ref="G59:L60"/>
    <mergeCell ref="P48:S49"/>
    <mergeCell ref="T48:Z49"/>
    <mergeCell ref="T50:Z50"/>
    <mergeCell ref="C53:F53"/>
    <mergeCell ref="C54:F54"/>
    <mergeCell ref="D51:F51"/>
    <mergeCell ref="C52:F52"/>
    <mergeCell ref="D49:F49"/>
    <mergeCell ref="D48:F48"/>
    <mergeCell ref="G54:L54"/>
    <mergeCell ref="G52:L52"/>
    <mergeCell ref="G51:H51"/>
    <mergeCell ref="W59:AC59"/>
    <mergeCell ref="Z67:Z68"/>
    <mergeCell ref="T51:Y51"/>
    <mergeCell ref="P46:S47"/>
    <mergeCell ref="T46:Z47"/>
    <mergeCell ref="G45:H45"/>
    <mergeCell ref="I45:L45"/>
    <mergeCell ref="G48:H48"/>
    <mergeCell ref="I48:L48"/>
    <mergeCell ref="G47:H47"/>
    <mergeCell ref="I47:L47"/>
    <mergeCell ref="G46:H46"/>
    <mergeCell ref="I46:L46"/>
    <mergeCell ref="D46:F46"/>
    <mergeCell ref="T52:Y52"/>
    <mergeCell ref="T53:Y53"/>
    <mergeCell ref="C62:N63"/>
    <mergeCell ref="D50:F50"/>
    <mergeCell ref="G50:H50"/>
    <mergeCell ref="I50:L50"/>
    <mergeCell ref="D47:F47"/>
    <mergeCell ref="P38:S38"/>
    <mergeCell ref="P39:S39"/>
    <mergeCell ref="T39:Y39"/>
    <mergeCell ref="P41:S41"/>
    <mergeCell ref="T41:Y41"/>
    <mergeCell ref="P40:S40"/>
    <mergeCell ref="T40:Y40"/>
    <mergeCell ref="P42:S42"/>
    <mergeCell ref="T42:Y42"/>
    <mergeCell ref="G53:L53"/>
    <mergeCell ref="G42:H42"/>
    <mergeCell ref="I42:L42"/>
    <mergeCell ref="W60:AC60"/>
    <mergeCell ref="P54:S54"/>
    <mergeCell ref="T54:Y54"/>
    <mergeCell ref="P50:S50"/>
    <mergeCell ref="K14:W14"/>
    <mergeCell ref="K15:W15"/>
    <mergeCell ref="K16:W16"/>
    <mergeCell ref="F19:K19"/>
    <mergeCell ref="L21:W21"/>
    <mergeCell ref="F25:J25"/>
    <mergeCell ref="K23:U23"/>
    <mergeCell ref="K24:U24"/>
    <mergeCell ref="K25:U25"/>
    <mergeCell ref="F14:J14"/>
    <mergeCell ref="F16:J16"/>
    <mergeCell ref="F15:J15"/>
    <mergeCell ref="F21:K21"/>
    <mergeCell ref="L18:N19"/>
    <mergeCell ref="P18:R19"/>
    <mergeCell ref="T18:V19"/>
    <mergeCell ref="V23:W23"/>
    <mergeCell ref="V24:W25"/>
    <mergeCell ref="F23:J23"/>
    <mergeCell ref="T36:Z37"/>
    <mergeCell ref="F24:J24"/>
    <mergeCell ref="D32:M33"/>
    <mergeCell ref="G36:M37"/>
    <mergeCell ref="G41:H41"/>
    <mergeCell ref="I41:L41"/>
    <mergeCell ref="G39:H39"/>
    <mergeCell ref="G40:H40"/>
    <mergeCell ref="I40:L40"/>
    <mergeCell ref="D40:F40"/>
    <mergeCell ref="M27:O27"/>
    <mergeCell ref="G34:M35"/>
    <mergeCell ref="G38:M38"/>
    <mergeCell ref="I39:M39"/>
    <mergeCell ref="Q27:S27"/>
    <mergeCell ref="U27:W27"/>
    <mergeCell ref="F27:I27"/>
    <mergeCell ref="AO29:AQ29"/>
    <mergeCell ref="AM29:AN29"/>
    <mergeCell ref="C30:H31"/>
    <mergeCell ref="M59:T60"/>
    <mergeCell ref="P51:S51"/>
    <mergeCell ref="P52:S52"/>
    <mergeCell ref="P53:S53"/>
    <mergeCell ref="D43:F43"/>
    <mergeCell ref="G43:H43"/>
    <mergeCell ref="I43:L43"/>
    <mergeCell ref="D44:F44"/>
    <mergeCell ref="G44:H44"/>
    <mergeCell ref="I44:L44"/>
    <mergeCell ref="D45:F45"/>
    <mergeCell ref="D41:F41"/>
    <mergeCell ref="D42:F42"/>
    <mergeCell ref="C34:F35"/>
    <mergeCell ref="C36:F37"/>
    <mergeCell ref="C38:F38"/>
    <mergeCell ref="D39:F39"/>
    <mergeCell ref="T38:Z38"/>
    <mergeCell ref="P34:S35"/>
    <mergeCell ref="T34:Z35"/>
    <mergeCell ref="P36:S37"/>
    <mergeCell ref="AR279:AT279"/>
    <mergeCell ref="AU279:AW279"/>
    <mergeCell ref="AR283:AT283"/>
    <mergeCell ref="AU283:AW283"/>
    <mergeCell ref="AX283:AZ283"/>
    <mergeCell ref="BA283:BC283"/>
    <mergeCell ref="AO277:AQ277"/>
    <mergeCell ref="AO279:AQ279"/>
    <mergeCell ref="AO281:AQ281"/>
    <mergeCell ref="AO283:AQ283"/>
    <mergeCell ref="M372:P372"/>
    <mergeCell ref="R302:S302"/>
    <mergeCell ref="M302:N302"/>
    <mergeCell ref="C324:E326"/>
    <mergeCell ref="T297:AD297"/>
    <mergeCell ref="T298:AD299"/>
    <mergeCell ref="T302:AD302"/>
    <mergeCell ref="C287:H287"/>
    <mergeCell ref="C288:H289"/>
    <mergeCell ref="I287:L287"/>
    <mergeCell ref="I288:L289"/>
    <mergeCell ref="M287:N287"/>
    <mergeCell ref="M288:N289"/>
    <mergeCell ref="O287:Q287"/>
    <mergeCell ref="O290:P290"/>
    <mergeCell ref="R287:S287"/>
    <mergeCell ref="C361:D362"/>
    <mergeCell ref="M370:Q370"/>
    <mergeCell ref="R370:V370"/>
    <mergeCell ref="W370:AA370"/>
    <mergeCell ref="O288:Q289"/>
    <mergeCell ref="T288:AD289"/>
    <mergeCell ref="C385:D386"/>
    <mergeCell ref="E361:K362"/>
    <mergeCell ref="L361:P362"/>
    <mergeCell ref="C366:Z367"/>
    <mergeCell ref="C368:Z369"/>
    <mergeCell ref="M376:P376"/>
    <mergeCell ref="AN298:AO298"/>
    <mergeCell ref="E333:K334"/>
    <mergeCell ref="E337:K338"/>
    <mergeCell ref="E341:K342"/>
    <mergeCell ref="AN303:AO303"/>
    <mergeCell ref="AN308:AO308"/>
    <mergeCell ref="AN313:AO313"/>
    <mergeCell ref="AN318:AO318"/>
    <mergeCell ref="E345:K346"/>
    <mergeCell ref="L337:P338"/>
    <mergeCell ref="L341:P342"/>
    <mergeCell ref="L345:P346"/>
    <mergeCell ref="L349:P350"/>
    <mergeCell ref="L353:P354"/>
    <mergeCell ref="H373:K373"/>
    <mergeCell ref="R373:U373"/>
    <mergeCell ref="R372:U372"/>
    <mergeCell ref="C374:F374"/>
    <mergeCell ref="L385:P386"/>
    <mergeCell ref="S385:AA387"/>
    <mergeCell ref="S389:AA391"/>
    <mergeCell ref="S393:AA395"/>
    <mergeCell ref="S397:AA399"/>
    <mergeCell ref="S401:AA403"/>
    <mergeCell ref="S405:AA407"/>
    <mergeCell ref="E349:K350"/>
    <mergeCell ref="E353:K354"/>
    <mergeCell ref="E385:K386"/>
    <mergeCell ref="C371:F371"/>
    <mergeCell ref="H371:K371"/>
    <mergeCell ref="R371:U371"/>
    <mergeCell ref="W371:Z371"/>
    <mergeCell ref="C372:F372"/>
    <mergeCell ref="M371:P371"/>
    <mergeCell ref="C375:F375"/>
    <mergeCell ref="C376:F376"/>
    <mergeCell ref="C377:F377"/>
    <mergeCell ref="E389:K390"/>
    <mergeCell ref="H378:K378"/>
    <mergeCell ref="C370:G370"/>
    <mergeCell ref="H370:L370"/>
    <mergeCell ref="M375:P375"/>
    <mergeCell ref="L409:P410"/>
    <mergeCell ref="W375:Z375"/>
    <mergeCell ref="W376:Z376"/>
    <mergeCell ref="E393:K394"/>
    <mergeCell ref="E401:K402"/>
    <mergeCell ref="R376:U376"/>
    <mergeCell ref="C380:F380"/>
    <mergeCell ref="E397:K398"/>
    <mergeCell ref="L389:P390"/>
    <mergeCell ref="H376:K376"/>
    <mergeCell ref="L397:P398"/>
    <mergeCell ref="L401:P402"/>
    <mergeCell ref="W382:Z382"/>
    <mergeCell ref="H382:K382"/>
    <mergeCell ref="M382:P382"/>
    <mergeCell ref="R382:U382"/>
    <mergeCell ref="C379:F379"/>
    <mergeCell ref="H379:K379"/>
    <mergeCell ref="M379:P379"/>
    <mergeCell ref="R379:U379"/>
    <mergeCell ref="W379:Z379"/>
    <mergeCell ref="R378:U378"/>
    <mergeCell ref="W378:Z378"/>
    <mergeCell ref="H380:K380"/>
    <mergeCell ref="T416:AA416"/>
    <mergeCell ref="B420:N421"/>
    <mergeCell ref="M380:P380"/>
    <mergeCell ref="B381:AA381"/>
    <mergeCell ref="S341:AA343"/>
    <mergeCell ref="S345:AA347"/>
    <mergeCell ref="S337:AA339"/>
    <mergeCell ref="S349:AA351"/>
    <mergeCell ref="C365:Q365"/>
    <mergeCell ref="M377:P377"/>
    <mergeCell ref="M378:P378"/>
    <mergeCell ref="H374:K374"/>
    <mergeCell ref="R374:U374"/>
    <mergeCell ref="W374:Z374"/>
    <mergeCell ref="H375:K375"/>
    <mergeCell ref="R375:U375"/>
    <mergeCell ref="C349:D350"/>
    <mergeCell ref="H372:K372"/>
    <mergeCell ref="C378:F378"/>
    <mergeCell ref="C353:D354"/>
    <mergeCell ref="W372:Z372"/>
    <mergeCell ref="L393:P394"/>
    <mergeCell ref="L405:P406"/>
    <mergeCell ref="S409:AA411"/>
    <mergeCell ref="R380:U380"/>
    <mergeCell ref="W380:Z380"/>
    <mergeCell ref="C373:F373"/>
    <mergeCell ref="W373:Z373"/>
    <mergeCell ref="H377:K377"/>
    <mergeCell ref="R377:U377"/>
    <mergeCell ref="W377:Z377"/>
    <mergeCell ref="M373:P373"/>
    <mergeCell ref="M374:P374"/>
    <mergeCell ref="B428:F429"/>
    <mergeCell ref="G428:K429"/>
    <mergeCell ref="R428:U429"/>
    <mergeCell ref="W428:Z429"/>
    <mergeCell ref="L428:Q429"/>
    <mergeCell ref="B426:F427"/>
    <mergeCell ref="G426:K427"/>
    <mergeCell ref="L426:Q427"/>
    <mergeCell ref="R426:V427"/>
    <mergeCell ref="W426:AA427"/>
    <mergeCell ref="B430:F431"/>
    <mergeCell ref="G430:K431"/>
    <mergeCell ref="L430:Q431"/>
    <mergeCell ref="R430:U431"/>
    <mergeCell ref="W430:Z431"/>
    <mergeCell ref="B432:F433"/>
    <mergeCell ref="G432:K433"/>
    <mergeCell ref="L432:Q433"/>
    <mergeCell ref="R432:U433"/>
    <mergeCell ref="W432:Z433"/>
    <mergeCell ref="B434:F435"/>
    <mergeCell ref="G434:K435"/>
    <mergeCell ref="L434:Q435"/>
    <mergeCell ref="R434:U435"/>
    <mergeCell ref="W434:Z435"/>
    <mergeCell ref="B436:F437"/>
    <mergeCell ref="G436:K437"/>
    <mergeCell ref="L436:Q437"/>
    <mergeCell ref="R436:U437"/>
    <mergeCell ref="W436:Z437"/>
    <mergeCell ref="B438:F439"/>
    <mergeCell ref="G438:K439"/>
    <mergeCell ref="L438:Q439"/>
    <mergeCell ref="R438:U439"/>
    <mergeCell ref="W438:Z439"/>
    <mergeCell ref="B440:F441"/>
    <mergeCell ref="G440:K441"/>
    <mergeCell ref="L440:Q441"/>
    <mergeCell ref="R440:U441"/>
    <mergeCell ref="W440:Z441"/>
    <mergeCell ref="B446:F447"/>
    <mergeCell ref="G446:K447"/>
    <mergeCell ref="L446:Q447"/>
    <mergeCell ref="R446:U447"/>
    <mergeCell ref="W446:Z447"/>
    <mergeCell ref="B448:F449"/>
    <mergeCell ref="G448:K449"/>
    <mergeCell ref="L448:Q449"/>
    <mergeCell ref="R448:U449"/>
    <mergeCell ref="W448:Z449"/>
    <mergeCell ref="B442:F443"/>
    <mergeCell ref="G442:K443"/>
    <mergeCell ref="L442:Q443"/>
    <mergeCell ref="R442:U443"/>
    <mergeCell ref="W442:Z443"/>
    <mergeCell ref="B444:F445"/>
    <mergeCell ref="G444:K445"/>
    <mergeCell ref="L444:Q445"/>
    <mergeCell ref="R444:U445"/>
    <mergeCell ref="W444:Z445"/>
    <mergeCell ref="R470:U471"/>
    <mergeCell ref="W470:Z471"/>
    <mergeCell ref="B458:F459"/>
    <mergeCell ref="L450:Q451"/>
    <mergeCell ref="R450:U451"/>
    <mergeCell ref="W450:Z451"/>
    <mergeCell ref="G452:K453"/>
    <mergeCell ref="L452:Q453"/>
    <mergeCell ref="R452:U453"/>
    <mergeCell ref="W452:Z453"/>
    <mergeCell ref="W460:Z461"/>
    <mergeCell ref="G454:K455"/>
    <mergeCell ref="L454:Q455"/>
    <mergeCell ref="R454:U455"/>
    <mergeCell ref="W454:Z455"/>
    <mergeCell ref="G456:K457"/>
    <mergeCell ref="L456:Q457"/>
    <mergeCell ref="R456:U457"/>
    <mergeCell ref="W456:Z457"/>
    <mergeCell ref="B454:F455"/>
    <mergeCell ref="B452:F453"/>
    <mergeCell ref="B450:F451"/>
    <mergeCell ref="G450:K451"/>
    <mergeCell ref="C413:O413"/>
    <mergeCell ref="V479:Z480"/>
    <mergeCell ref="V477:Z478"/>
    <mergeCell ref="B462:F463"/>
    <mergeCell ref="G462:K463"/>
    <mergeCell ref="L462:Q463"/>
    <mergeCell ref="R462:U463"/>
    <mergeCell ref="W462:Z463"/>
    <mergeCell ref="B464:F465"/>
    <mergeCell ref="G464:K465"/>
    <mergeCell ref="L464:Q465"/>
    <mergeCell ref="R464:U465"/>
    <mergeCell ref="W464:Z465"/>
    <mergeCell ref="B472:F473"/>
    <mergeCell ref="G472:K473"/>
    <mergeCell ref="L472:Q473"/>
    <mergeCell ref="R472:U473"/>
    <mergeCell ref="W472:Z473"/>
    <mergeCell ref="B466:F467"/>
    <mergeCell ref="G466:K467"/>
    <mergeCell ref="L466:Q467"/>
    <mergeCell ref="B470:F471"/>
    <mergeCell ref="B468:F469"/>
    <mergeCell ref="G458:K459"/>
    <mergeCell ref="U128:Z129"/>
    <mergeCell ref="AA128:AG129"/>
    <mergeCell ref="E130:E131"/>
    <mergeCell ref="F130:K131"/>
    <mergeCell ref="H313:K313"/>
    <mergeCell ref="D8:F8"/>
    <mergeCell ref="E485:G485"/>
    <mergeCell ref="H485:J485"/>
    <mergeCell ref="H483:K483"/>
    <mergeCell ref="R479:U480"/>
    <mergeCell ref="T477:U478"/>
    <mergeCell ref="R475:U476"/>
    <mergeCell ref="W475:Z476"/>
    <mergeCell ref="R477:S478"/>
    <mergeCell ref="R474:V474"/>
    <mergeCell ref="W474:AA474"/>
    <mergeCell ref="T312:Z313"/>
    <mergeCell ref="N312:S313"/>
    <mergeCell ref="C415:H416"/>
    <mergeCell ref="I415:N416"/>
    <mergeCell ref="O415:S415"/>
    <mergeCell ref="O416:S416"/>
    <mergeCell ref="T415:AA415"/>
    <mergeCell ref="B456:F457"/>
    <mergeCell ref="E150:E151"/>
    <mergeCell ref="F150:K151"/>
    <mergeCell ref="L150:R151"/>
    <mergeCell ref="AA150:AG151"/>
    <mergeCell ref="E152:E153"/>
    <mergeCell ref="F152:K153"/>
    <mergeCell ref="L152:R153"/>
    <mergeCell ref="AA152:AG153"/>
    <mergeCell ref="E144:E145"/>
    <mergeCell ref="F144:K145"/>
    <mergeCell ref="L144:R145"/>
    <mergeCell ref="T144:T145"/>
    <mergeCell ref="U144:Z145"/>
    <mergeCell ref="AA144:AG145"/>
    <mergeCell ref="E146:E147"/>
    <mergeCell ref="F146:K147"/>
    <mergeCell ref="L146:R147"/>
    <mergeCell ref="AA146:AG147"/>
    <mergeCell ref="E148:E149"/>
    <mergeCell ref="F148:K149"/>
    <mergeCell ref="L148:R149"/>
    <mergeCell ref="Z163:AG164"/>
    <mergeCell ref="D166:U166"/>
    <mergeCell ref="D167:G167"/>
    <mergeCell ref="H167:N167"/>
    <mergeCell ref="O167:U167"/>
    <mergeCell ref="V167:Y167"/>
    <mergeCell ref="Z167:AG167"/>
    <mergeCell ref="D168:G169"/>
    <mergeCell ref="H168:N169"/>
    <mergeCell ref="O168:U169"/>
    <mergeCell ref="V168:Y169"/>
    <mergeCell ref="Z168:AG169"/>
    <mergeCell ref="D202:K202"/>
    <mergeCell ref="L202:R202"/>
    <mergeCell ref="E200:Q200"/>
    <mergeCell ref="D201:R201"/>
    <mergeCell ref="D187:K188"/>
    <mergeCell ref="L187:M188"/>
    <mergeCell ref="N187:Q187"/>
    <mergeCell ref="R187:T187"/>
    <mergeCell ref="V187:AB187"/>
    <mergeCell ref="N188:Q188"/>
    <mergeCell ref="R188:AC188"/>
    <mergeCell ref="D189:K190"/>
    <mergeCell ref="L189:M190"/>
    <mergeCell ref="N189:Q189"/>
    <mergeCell ref="R189:T189"/>
    <mergeCell ref="V189:AB189"/>
    <mergeCell ref="N190:Q190"/>
    <mergeCell ref="R190:AC190"/>
    <mergeCell ref="R191:U192"/>
    <mergeCell ref="V191:AC192"/>
    <mergeCell ref="C195:V196"/>
    <mergeCell ref="D197:M197"/>
    <mergeCell ref="E198:Q198"/>
    <mergeCell ref="D199:M199"/>
    <mergeCell ref="D203:D210"/>
    <mergeCell ref="E203:E204"/>
    <mergeCell ref="F203:K204"/>
    <mergeCell ref="L203:R204"/>
    <mergeCell ref="E205:E206"/>
    <mergeCell ref="F205:K206"/>
    <mergeCell ref="L205:R206"/>
    <mergeCell ref="E207:E208"/>
    <mergeCell ref="F207:K208"/>
    <mergeCell ref="F209:K210"/>
    <mergeCell ref="L209:R210"/>
    <mergeCell ref="D254:K255"/>
    <mergeCell ref="L254:N255"/>
    <mergeCell ref="O254:R255"/>
    <mergeCell ref="E231:E232"/>
    <mergeCell ref="F231:K232"/>
    <mergeCell ref="L231:R232"/>
    <mergeCell ref="L233:R234"/>
    <mergeCell ref="L235:R236"/>
    <mergeCell ref="E227:E228"/>
    <mergeCell ref="F227:K228"/>
    <mergeCell ref="L227:R228"/>
    <mergeCell ref="E229:E230"/>
    <mergeCell ref="F229:K230"/>
    <mergeCell ref="L229:R230"/>
    <mergeCell ref="D233:K234"/>
    <mergeCell ref="D235:K236"/>
    <mergeCell ref="D238:T238"/>
    <mergeCell ref="D239:K239"/>
    <mergeCell ref="L239:O239"/>
    <mergeCell ref="P239:Y239"/>
    <mergeCell ref="D244:G245"/>
    <mergeCell ref="H244:I245"/>
    <mergeCell ref="J244:K245"/>
    <mergeCell ref="L244:O245"/>
    <mergeCell ref="E114:AF114"/>
    <mergeCell ref="D115:K115"/>
    <mergeCell ref="L115:R115"/>
    <mergeCell ref="S115:Z115"/>
    <mergeCell ref="AA115:AG115"/>
    <mergeCell ref="D116:D125"/>
    <mergeCell ref="E116:E117"/>
    <mergeCell ref="F116:K117"/>
    <mergeCell ref="L116:R117"/>
    <mergeCell ref="S116:S145"/>
    <mergeCell ref="T116:T117"/>
    <mergeCell ref="U116:Z117"/>
    <mergeCell ref="AA116:AG117"/>
    <mergeCell ref="D126:D135"/>
    <mergeCell ref="E126:E127"/>
    <mergeCell ref="F126:K127"/>
    <mergeCell ref="L126:R127"/>
    <mergeCell ref="T126:T127"/>
    <mergeCell ref="U126:Z127"/>
    <mergeCell ref="AA126:AG127"/>
    <mergeCell ref="E128:E129"/>
    <mergeCell ref="F128:K129"/>
    <mergeCell ref="L128:R129"/>
    <mergeCell ref="T128:T129"/>
    <mergeCell ref="C103:V104"/>
    <mergeCell ref="D109:J109"/>
    <mergeCell ref="M109:AC109"/>
    <mergeCell ref="D111:H111"/>
    <mergeCell ref="K111:AC111"/>
    <mergeCell ref="D113:I113"/>
    <mergeCell ref="L113:N113"/>
    <mergeCell ref="P113:Q113"/>
    <mergeCell ref="S113:T113"/>
    <mergeCell ref="G106:K107"/>
    <mergeCell ref="L106:M107"/>
    <mergeCell ref="P106:T107"/>
    <mergeCell ref="U106:V107"/>
    <mergeCell ref="E118:E119"/>
    <mergeCell ref="F118:K119"/>
    <mergeCell ref="L118:R119"/>
    <mergeCell ref="T118:T119"/>
    <mergeCell ref="U118:Z119"/>
    <mergeCell ref="AA118:AG119"/>
    <mergeCell ref="E120:E121"/>
    <mergeCell ref="F120:K121"/>
    <mergeCell ref="L120:R121"/>
    <mergeCell ref="T120:T121"/>
    <mergeCell ref="U120:Z121"/>
    <mergeCell ref="AA120:AG121"/>
    <mergeCell ref="E122:E123"/>
    <mergeCell ref="F122:K123"/>
    <mergeCell ref="L122:R123"/>
    <mergeCell ref="T122:T123"/>
    <mergeCell ref="U122:Z123"/>
    <mergeCell ref="AA122:AG123"/>
    <mergeCell ref="E124:E125"/>
    <mergeCell ref="F124:K125"/>
    <mergeCell ref="L124:R125"/>
    <mergeCell ref="T124:T125"/>
    <mergeCell ref="U124:Z125"/>
    <mergeCell ref="AA124:AG125"/>
    <mergeCell ref="L130:R131"/>
    <mergeCell ref="T130:T131"/>
    <mergeCell ref="U130:Z131"/>
    <mergeCell ref="AA130:AG131"/>
    <mergeCell ref="E132:E133"/>
    <mergeCell ref="F132:K133"/>
    <mergeCell ref="L132:R133"/>
    <mergeCell ref="T132:T133"/>
    <mergeCell ref="U132:Z133"/>
    <mergeCell ref="AA132:AG133"/>
    <mergeCell ref="E134:E135"/>
    <mergeCell ref="F134:K135"/>
    <mergeCell ref="L134:R135"/>
    <mergeCell ref="T134:T135"/>
    <mergeCell ref="U134:Z135"/>
    <mergeCell ref="AA134:AG135"/>
    <mergeCell ref="D136:D137"/>
    <mergeCell ref="E136:K137"/>
    <mergeCell ref="L136:R137"/>
    <mergeCell ref="T136:T137"/>
    <mergeCell ref="U136:Z137"/>
    <mergeCell ref="AA136:AG137"/>
    <mergeCell ref="D138:D153"/>
    <mergeCell ref="E138:E139"/>
    <mergeCell ref="F138:K139"/>
    <mergeCell ref="L138:R139"/>
    <mergeCell ref="T138:T139"/>
    <mergeCell ref="U138:Z139"/>
    <mergeCell ref="AA138:AG139"/>
    <mergeCell ref="E140:E141"/>
    <mergeCell ref="F140:K141"/>
    <mergeCell ref="L140:R141"/>
    <mergeCell ref="T140:T141"/>
    <mergeCell ref="U140:Z141"/>
    <mergeCell ref="AA140:AG141"/>
    <mergeCell ref="E142:E143"/>
    <mergeCell ref="F142:K143"/>
    <mergeCell ref="L142:R143"/>
    <mergeCell ref="T142:T143"/>
    <mergeCell ref="U142:Z143"/>
    <mergeCell ref="AA142:AG143"/>
    <mergeCell ref="S146:Z147"/>
    <mergeCell ref="S148:Z149"/>
    <mergeCell ref="S150:Z151"/>
    <mergeCell ref="S152:Z153"/>
    <mergeCell ref="AA148:AG149"/>
    <mergeCell ref="D176:K177"/>
    <mergeCell ref="L176:N177"/>
    <mergeCell ref="O176:R177"/>
    <mergeCell ref="S176:T177"/>
    <mergeCell ref="U176:V177"/>
    <mergeCell ref="W176:X177"/>
    <mergeCell ref="Y176:AA177"/>
    <mergeCell ref="AB176:AG177"/>
    <mergeCell ref="D159:K160"/>
    <mergeCell ref="L159:O160"/>
    <mergeCell ref="P159:Y160"/>
    <mergeCell ref="Z159:AG160"/>
    <mergeCell ref="D161:G162"/>
    <mergeCell ref="H161:I162"/>
    <mergeCell ref="J161:K162"/>
    <mergeCell ref="L161:O162"/>
    <mergeCell ref="P161:Y162"/>
    <mergeCell ref="Z161:AG162"/>
    <mergeCell ref="V163:Y164"/>
    <mergeCell ref="D170:G171"/>
    <mergeCell ref="H170:N171"/>
    <mergeCell ref="O170:U171"/>
    <mergeCell ref="V170:Y171"/>
    <mergeCell ref="Z170:AG171"/>
    <mergeCell ref="D155:T155"/>
    <mergeCell ref="D156:K156"/>
    <mergeCell ref="L156:O156"/>
    <mergeCell ref="P156:Y156"/>
    <mergeCell ref="Z156:AG156"/>
    <mergeCell ref="D157:K158"/>
    <mergeCell ref="L157:O158"/>
    <mergeCell ref="P157:Y158"/>
    <mergeCell ref="Z157:AF158"/>
    <mergeCell ref="AG157:AG158"/>
    <mergeCell ref="D211:K212"/>
    <mergeCell ref="L211:R212"/>
    <mergeCell ref="D213:D232"/>
    <mergeCell ref="E213:E214"/>
    <mergeCell ref="F213:K214"/>
    <mergeCell ref="L213:R214"/>
    <mergeCell ref="E215:E216"/>
    <mergeCell ref="F215:K216"/>
    <mergeCell ref="L215:R216"/>
    <mergeCell ref="E217:E218"/>
    <mergeCell ref="F217:K218"/>
    <mergeCell ref="L217:R218"/>
    <mergeCell ref="E219:E220"/>
    <mergeCell ref="F219:K220"/>
    <mergeCell ref="L219:R220"/>
    <mergeCell ref="E221:E222"/>
    <mergeCell ref="F221:K222"/>
    <mergeCell ref="L221:R222"/>
    <mergeCell ref="E223:E224"/>
    <mergeCell ref="F223:K224"/>
    <mergeCell ref="L223:R224"/>
    <mergeCell ref="E225:E226"/>
    <mergeCell ref="F225:K226"/>
    <mergeCell ref="L225:R226"/>
    <mergeCell ref="Z239:AG239"/>
    <mergeCell ref="D252:K253"/>
    <mergeCell ref="L252:N253"/>
    <mergeCell ref="O252:R253"/>
    <mergeCell ref="S252:T253"/>
    <mergeCell ref="U252:V253"/>
    <mergeCell ref="W252:X252"/>
    <mergeCell ref="Y252:Z253"/>
    <mergeCell ref="AA252:AA253"/>
    <mergeCell ref="AB252:AG253"/>
    <mergeCell ref="W253:X253"/>
    <mergeCell ref="D240:K241"/>
    <mergeCell ref="L240:O241"/>
    <mergeCell ref="P240:Y241"/>
    <mergeCell ref="Z240:AF241"/>
    <mergeCell ref="AG240:AG241"/>
    <mergeCell ref="D242:K243"/>
    <mergeCell ref="L242:O243"/>
    <mergeCell ref="P242:Y243"/>
    <mergeCell ref="Z242:AG243"/>
    <mergeCell ref="P244:Y245"/>
    <mergeCell ref="Z244:AG245"/>
    <mergeCell ref="V246:Y247"/>
    <mergeCell ref="Z246:AG247"/>
    <mergeCell ref="D249:X249"/>
    <mergeCell ref="D250:K251"/>
    <mergeCell ref="L250:N251"/>
    <mergeCell ref="O250:R251"/>
    <mergeCell ref="S250:T251"/>
    <mergeCell ref="U250:V251"/>
    <mergeCell ref="W250:X251"/>
    <mergeCell ref="Y250:AA251"/>
    <mergeCell ref="AB250:AG251"/>
    <mergeCell ref="S254:T255"/>
    <mergeCell ref="U254:V255"/>
    <mergeCell ref="W254:X254"/>
    <mergeCell ref="Y254:Z255"/>
    <mergeCell ref="AA254:AA255"/>
    <mergeCell ref="AB254:AG255"/>
    <mergeCell ref="W255:X255"/>
    <mergeCell ref="Y256:AA257"/>
    <mergeCell ref="AB256:AG257"/>
    <mergeCell ref="Y182:AA183"/>
    <mergeCell ref="AB182:AG183"/>
    <mergeCell ref="D185:U185"/>
    <mergeCell ref="D186:K186"/>
    <mergeCell ref="L186:M186"/>
    <mergeCell ref="N186:Q186"/>
    <mergeCell ref="R186:U186"/>
    <mergeCell ref="V186:AC186"/>
    <mergeCell ref="D178:K179"/>
    <mergeCell ref="L178:N179"/>
    <mergeCell ref="U180:V181"/>
    <mergeCell ref="W180:X180"/>
    <mergeCell ref="Y180:Z181"/>
    <mergeCell ref="AA180:AA181"/>
    <mergeCell ref="AB180:AG181"/>
    <mergeCell ref="W181:X181"/>
    <mergeCell ref="U178:V179"/>
    <mergeCell ref="W178:X178"/>
    <mergeCell ref="Y178:Z179"/>
    <mergeCell ref="AA178:AA179"/>
    <mergeCell ref="AB178:AG179"/>
    <mergeCell ref="W179:X179"/>
    <mergeCell ref="O178:R179"/>
    <mergeCell ref="S178:T179"/>
    <mergeCell ref="Y278:Z278"/>
    <mergeCell ref="Y279:Z279"/>
    <mergeCell ref="C277:M277"/>
    <mergeCell ref="C276:K276"/>
    <mergeCell ref="X281:Y281"/>
    <mergeCell ref="V281:W281"/>
    <mergeCell ref="Q282:Z283"/>
    <mergeCell ref="O282:P283"/>
    <mergeCell ref="S289:S290"/>
    <mergeCell ref="R289:R290"/>
    <mergeCell ref="G290:N290"/>
    <mergeCell ref="C290:F290"/>
    <mergeCell ref="C282:C283"/>
    <mergeCell ref="T280:U281"/>
    <mergeCell ref="V280:W280"/>
    <mergeCell ref="D282:N283"/>
    <mergeCell ref="C273:H274"/>
    <mergeCell ref="Q266:R266"/>
    <mergeCell ref="S266:T266"/>
    <mergeCell ref="J266:K266"/>
    <mergeCell ref="C269:I269"/>
    <mergeCell ref="C268:I268"/>
    <mergeCell ref="G271:W271"/>
    <mergeCell ref="C271:E271"/>
    <mergeCell ref="O280:R281"/>
    <mergeCell ref="M280:N281"/>
    <mergeCell ref="C280:D281"/>
    <mergeCell ref="O278:U279"/>
    <mergeCell ref="M278:N279"/>
    <mergeCell ref="E278:L279"/>
    <mergeCell ref="V278:W279"/>
    <mergeCell ref="C278:D279"/>
    <mergeCell ref="E281:L281"/>
    <mergeCell ref="E280:L280"/>
    <mergeCell ref="C267:I267"/>
    <mergeCell ref="C266:I266"/>
    <mergeCell ref="R493:S494"/>
    <mergeCell ref="T491:Y492"/>
    <mergeCell ref="T493:Y494"/>
    <mergeCell ref="AO270:AQ270"/>
    <mergeCell ref="AN90:AQ90"/>
    <mergeCell ref="AN92:AQ92"/>
    <mergeCell ref="AN327:AP327"/>
    <mergeCell ref="AN331:AP331"/>
    <mergeCell ref="AN335:AP335"/>
    <mergeCell ref="AN336:AP336"/>
    <mergeCell ref="Y261:Z261"/>
    <mergeCell ref="Y262:Z263"/>
    <mergeCell ref="T287:AD287"/>
    <mergeCell ref="C265:W265"/>
    <mergeCell ref="Z266:AA266"/>
    <mergeCell ref="D180:K181"/>
    <mergeCell ref="L180:N181"/>
    <mergeCell ref="O180:R181"/>
    <mergeCell ref="S180:T181"/>
    <mergeCell ref="V172:Y173"/>
    <mergeCell ref="Z172:AG173"/>
    <mergeCell ref="D175:X175"/>
    <mergeCell ref="L207:R208"/>
    <mergeCell ref="E209:E210"/>
    <mergeCell ref="P420:U421"/>
    <mergeCell ref="V420:AA421"/>
    <mergeCell ref="AB420:AG421"/>
    <mergeCell ref="P422:U422"/>
    <mergeCell ref="V422:AA422"/>
    <mergeCell ref="AB422:AG422"/>
    <mergeCell ref="B424:N425"/>
    <mergeCell ref="P424:AG425"/>
    <mergeCell ref="R491:S492"/>
    <mergeCell ref="L458:Q459"/>
    <mergeCell ref="R458:U459"/>
    <mergeCell ref="W458:Z459"/>
    <mergeCell ref="G460:K461"/>
    <mergeCell ref="L460:Q461"/>
    <mergeCell ref="R460:U461"/>
    <mergeCell ref="B460:F461"/>
    <mergeCell ref="R466:U467"/>
    <mergeCell ref="W466:Z467"/>
    <mergeCell ref="G468:K469"/>
    <mergeCell ref="L468:Q469"/>
    <mergeCell ref="R468:U469"/>
    <mergeCell ref="W468:Z469"/>
    <mergeCell ref="G470:K471"/>
    <mergeCell ref="L470:Q471"/>
  </mergeCells>
  <phoneticPr fontId="2"/>
  <conditionalFormatting sqref="J27:L27">
    <cfRule type="colorScale" priority="4">
      <colorScale>
        <cfvo type="min"/>
        <cfvo type="max"/>
        <color rgb="FFFF7128"/>
        <color rgb="FFFFEF9C"/>
      </colorScale>
    </cfRule>
  </conditionalFormatting>
  <dataValidations xWindow="456" yWindow="573" count="24">
    <dataValidation allowBlank="1" showInputMessage="1" showErrorMessage="1" prompt="(例：厚生年金、共済年金、企業年金等）" sqref="H65:Z66 H71:Z72 H77:Z78" xr:uid="{00000000-0002-0000-0800-000000000000}"/>
    <dataValidation allowBlank="1" showInputMessage="1" showErrorMessage="1" promptTitle="続柄" prompt="例：父　母　子　義兄　義妹　など" sqref="V24:W25" xr:uid="{00000000-0002-0000-0800-000001000000}"/>
    <dataValidation type="list" allowBlank="1" showInputMessage="1" showErrorMessage="1" sqref="C92:E93" xr:uid="{00000000-0002-0000-0800-000002000000}">
      <formula1>"　,雑（その他）,雑年金,"</formula1>
    </dataValidation>
    <dataValidation type="list" allowBlank="1" showInputMessage="1" showErrorMessage="1" prompt="←タブで選択できます。" sqref="C90:E91" xr:uid="{00000000-0002-0000-0800-000003000000}">
      <formula1>"　,雑（その他）,雑年金,"</formula1>
    </dataValidation>
    <dataValidation type="list" allowBlank="1" showInputMessage="1" showErrorMessage="1" sqref="V281:W281 O303 O308 O298 O293:Q294" xr:uid="{00000000-0002-0000-0800-000004000000}">
      <formula1>"　,身体,精神,療育,"</formula1>
    </dataValidation>
    <dataValidation allowBlank="1" showInputMessage="1" showErrorMessage="1" promptTitle="西暦入力方法" prompt="例：2004/12/31" sqref="E281:L281" xr:uid="{00000000-0002-0000-0800-000005000000}"/>
    <dataValidation type="list" allowBlank="1" showInputMessage="1" showErrorMessage="1" sqref="M288:N289 M303:N304 M293:N294 M298:N299 M308:N309" xr:uid="{00000000-0002-0000-0800-000006000000}">
      <formula1>"　,子,父,母,祖父,祖母,孫"</formula1>
    </dataValidation>
    <dataValidation type="list" allowBlank="1" showInputMessage="1" showErrorMessage="1" sqref="O288:Q289 F329:I329" xr:uid="{00000000-0002-0000-0800-000007000000}">
      <formula1>"　,身体,精神,療育"</formula1>
    </dataValidation>
    <dataValidation type="list" allowBlank="1" showInputMessage="1" showErrorMessage="1" sqref="O290:P290 O295:P295 O300:P300 O305:P305 O310:P310" xr:uid="{00000000-0002-0000-0800-000008000000}">
      <formula1>INDIRECT(O288)</formula1>
    </dataValidation>
    <dataValidation type="list" allowBlank="1" showInputMessage="1" showErrorMessage="1" sqref="X281:Y281" xr:uid="{00000000-0002-0000-0800-000009000000}">
      <formula1>INDIRECT($V$281)</formula1>
    </dataValidation>
    <dataValidation type="list" allowBlank="1" showInputMessage="1" showErrorMessage="1" sqref="J329:K329" xr:uid="{00000000-0002-0000-0800-00000A000000}">
      <formula1>INDIRECT(F329)</formula1>
    </dataValidation>
    <dataValidation type="list" allowBlank="1" showInputMessage="1" showErrorMessage="1" sqref="L428:Q473" xr:uid="{00000000-0002-0000-0800-00000B000000}">
      <formula1>"　,診療・治療,医薬品購入,介護保険サービス,その他の医療費"</formula1>
    </dataValidation>
    <dataValidation allowBlank="1" showInputMessage="1" showErrorMessage="1" promptTitle="補填される金額の諸注意" prompt="補填される金額は、その給付目的となった医療費の金額を限度として差し引きますので、引ききれない金額が生じた場合であっても、その他の医療費からは差し引きません。_x000a_例：ケガの医療費8000円　生命保険からの見舞金1万円の場合、_x000a_医療費8000円が上限なので、8000円を入力します。" sqref="W430:Z431" xr:uid="{00000000-0002-0000-0800-00000C000000}"/>
    <dataValidation allowBlank="1" showInputMessage="1" showErrorMessage="1" prompt="　同一勤務先で源泉徴収票が２枚ある（退職後→再就職など）した場合なども、二か所以上として扱い分けて「□勤務先が二か所以上ある」にチェックを入れて、分けて入力してください。_x000a_　日給・日数等がわからない場合は月収のみ入力してください。" sqref="G34:M35" xr:uid="{00000000-0002-0000-0800-00000D000000}"/>
    <dataValidation type="list" allowBlank="1" showInputMessage="1" showErrorMessage="1" sqref="D6:F6" xr:uid="{00000000-0002-0000-0800-00000E000000}">
      <formula1>"　,ここだよ,"</formula1>
    </dataValidation>
    <dataValidation allowBlank="1" showInputMessage="1" showErrorMessage="1" promptTitle="※注意事項※" prompt="ひとり親控除と寡婦控除は併用できません。_x000a_したがって、両方に該当する場合は、控除額が大きい方の額で所得から控除されます。" sqref="H313:K313" xr:uid="{00000000-0002-0000-0800-00000F000000}"/>
    <dataValidation allowBlank="1" showInputMessage="1" showErrorMessage="1" promptTitle="※注意事項※" prompt="　確認してください。" sqref="D8:F8" xr:uid="{00000000-0002-0000-0800-000010000000}"/>
    <dataValidation allowBlank="1" showInputMessage="1" showErrorMessage="1" promptTitle="※注意事項※" prompt="領収日：令和4年1月1日から_x000a_　　　　　　令和4年12月31日までのものに限ります。" sqref="H483:K483" xr:uid="{00000000-0002-0000-0800-000011000000}"/>
    <dataValidation type="list" allowBlank="1" showInputMessage="1" showErrorMessage="1" sqref="B430:F473" xr:uid="{00000000-0002-0000-0800-000012000000}">
      <formula1>INDIRECT($A$428)</formula1>
    </dataValidation>
    <dataValidation type="list" allowBlank="1" showInputMessage="1" showErrorMessage="1" sqref="S178:T181 S252:T255" xr:uid="{00000000-0002-0000-0800-000013000000}">
      <formula1>"　,定額,旧定額,均等"</formula1>
    </dataValidation>
    <dataValidation allowBlank="1" showInputMessage="1" showErrorMessage="1" prompt="購入日が_x000a_2022年8月_x000a_の場合_x000a_↓_x000a_2022/8" sqref="L178:N179 L252:N253" xr:uid="{00000000-0002-0000-0800-000014000000}"/>
    <dataValidation type="list" allowBlank="1" showInputMessage="1" showErrorMessage="1" sqref="L187:M190" xr:uid="{00000000-0002-0000-0800-000015000000}">
      <formula1>"　,配偶者,子,父,母,祖父,祖母,孫,"</formula1>
    </dataValidation>
    <dataValidation allowBlank="1" showInputMessage="1" showErrorMessage="1" prompt="項目が足りない場合はこちらに_x000a_項目を追加してください。" sqref="U132:Z133" xr:uid="{00000000-0002-0000-0800-000016000000}"/>
    <dataValidation type="list" allowBlank="1" showInputMessage="1" showErrorMessage="1" sqref="F203:K204" xr:uid="{00000000-0002-0000-0800-000017000000}">
      <formula1>"貸地（民間）,貸地（軍用地）"</formula1>
    </dataValidation>
  </dataValidations>
  <pageMargins left="0.25" right="0.25" top="0.75" bottom="0.75" header="0.3" footer="0.3"/>
  <pageSetup paperSize="9" scale="32" fitToHeight="0" orientation="portrait" r:id="rId1"/>
  <rowBreaks count="5" manualBreakCount="5">
    <brk id="61" max="16383" man="1"/>
    <brk id="272" max="16383" man="1"/>
    <brk id="311" max="16383" man="1"/>
    <brk id="371" max="16383" man="1"/>
    <brk id="4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8</xdr:col>
                    <xdr:colOff>161925</xdr:colOff>
                    <xdr:row>26</xdr:row>
                    <xdr:rowOff>9525</xdr:rowOff>
                  </from>
                  <to>
                    <xdr:col>12</xdr:col>
                    <xdr:colOff>0</xdr:colOff>
                    <xdr:row>26</xdr:row>
                    <xdr:rowOff>180975</xdr:rowOff>
                  </to>
                </anchor>
              </controlPr>
            </control>
          </mc:Choice>
        </mc:AlternateContent>
        <mc:AlternateContent xmlns:mc="http://schemas.openxmlformats.org/markup-compatibility/2006">
          <mc:Choice Requires="x14">
            <control shapeId="3086" r:id="rId5" name="Check Box 14">
              <controlPr locked="0" defaultSize="0" autoFill="0" autoLine="0" autoPict="0">
                <anchor moveWithCells="1">
                  <from>
                    <xdr:col>20</xdr:col>
                    <xdr:colOff>171450</xdr:colOff>
                    <xdr:row>89</xdr:row>
                    <xdr:rowOff>114300</xdr:rowOff>
                  </from>
                  <to>
                    <xdr:col>25</xdr:col>
                    <xdr:colOff>76200</xdr:colOff>
                    <xdr:row>90</xdr:row>
                    <xdr:rowOff>123825</xdr:rowOff>
                  </to>
                </anchor>
              </controlPr>
            </control>
          </mc:Choice>
        </mc:AlternateContent>
        <mc:AlternateContent xmlns:mc="http://schemas.openxmlformats.org/markup-compatibility/2006">
          <mc:Choice Requires="x14">
            <control shapeId="3089" r:id="rId6" name="Check Box 17">
              <controlPr locked="0" defaultSize="0" autoFill="0" autoLine="0" autoPict="0">
                <anchor moveWithCells="1">
                  <from>
                    <xdr:col>20</xdr:col>
                    <xdr:colOff>180975</xdr:colOff>
                    <xdr:row>91</xdr:row>
                    <xdr:rowOff>114300</xdr:rowOff>
                  </from>
                  <to>
                    <xdr:col>25</xdr:col>
                    <xdr:colOff>85725</xdr:colOff>
                    <xdr:row>92</xdr:row>
                    <xdr:rowOff>123825</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2</xdr:col>
                    <xdr:colOff>28575</xdr:colOff>
                    <xdr:row>265</xdr:row>
                    <xdr:rowOff>28575</xdr:rowOff>
                  </from>
                  <to>
                    <xdr:col>5</xdr:col>
                    <xdr:colOff>104775</xdr:colOff>
                    <xdr:row>265</xdr:row>
                    <xdr:rowOff>161925</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2</xdr:col>
                    <xdr:colOff>28575</xdr:colOff>
                    <xdr:row>266</xdr:row>
                    <xdr:rowOff>28575</xdr:rowOff>
                  </from>
                  <to>
                    <xdr:col>5</xdr:col>
                    <xdr:colOff>104775</xdr:colOff>
                    <xdr:row>266</xdr:row>
                    <xdr:rowOff>161925</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2</xdr:col>
                    <xdr:colOff>28575</xdr:colOff>
                    <xdr:row>267</xdr:row>
                    <xdr:rowOff>28575</xdr:rowOff>
                  </from>
                  <to>
                    <xdr:col>5</xdr:col>
                    <xdr:colOff>104775</xdr:colOff>
                    <xdr:row>267</xdr:row>
                    <xdr:rowOff>161925</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2</xdr:col>
                    <xdr:colOff>28575</xdr:colOff>
                    <xdr:row>268</xdr:row>
                    <xdr:rowOff>28575</xdr:rowOff>
                  </from>
                  <to>
                    <xdr:col>5</xdr:col>
                    <xdr:colOff>104775</xdr:colOff>
                    <xdr:row>268</xdr:row>
                    <xdr:rowOff>161925</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13</xdr:col>
                    <xdr:colOff>180975</xdr:colOff>
                    <xdr:row>266</xdr:row>
                    <xdr:rowOff>19050</xdr:rowOff>
                  </from>
                  <to>
                    <xdr:col>17</xdr:col>
                    <xdr:colOff>152400</xdr:colOff>
                    <xdr:row>266</xdr:row>
                    <xdr:rowOff>171450</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10</xdr:col>
                    <xdr:colOff>9525</xdr:colOff>
                    <xdr:row>267</xdr:row>
                    <xdr:rowOff>161925</xdr:rowOff>
                  </from>
                  <to>
                    <xdr:col>14</xdr:col>
                    <xdr:colOff>9525</xdr:colOff>
                    <xdr:row>268</xdr:row>
                    <xdr:rowOff>171450</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13</xdr:col>
                    <xdr:colOff>133350</xdr:colOff>
                    <xdr:row>267</xdr:row>
                    <xdr:rowOff>152400</xdr:rowOff>
                  </from>
                  <to>
                    <xdr:col>17</xdr:col>
                    <xdr:colOff>133350</xdr:colOff>
                    <xdr:row>268</xdr:row>
                    <xdr:rowOff>161925</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17</xdr:col>
                    <xdr:colOff>66675</xdr:colOff>
                    <xdr:row>267</xdr:row>
                    <xdr:rowOff>152400</xdr:rowOff>
                  </from>
                  <to>
                    <xdr:col>21</xdr:col>
                    <xdr:colOff>66675</xdr:colOff>
                    <xdr:row>268</xdr:row>
                    <xdr:rowOff>161925</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21</xdr:col>
                    <xdr:colOff>28575</xdr:colOff>
                    <xdr:row>267</xdr:row>
                    <xdr:rowOff>161925</xdr:rowOff>
                  </from>
                  <to>
                    <xdr:col>25</xdr:col>
                    <xdr:colOff>28575</xdr:colOff>
                    <xdr:row>268</xdr:row>
                    <xdr:rowOff>171450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9</xdr:col>
                    <xdr:colOff>133350</xdr:colOff>
                    <xdr:row>266</xdr:row>
                    <xdr:rowOff>0</xdr:rowOff>
                  </from>
                  <to>
                    <xdr:col>13</xdr:col>
                    <xdr:colOff>142875</xdr:colOff>
                    <xdr:row>266</xdr:row>
                    <xdr:rowOff>190500</xdr:rowOff>
                  </to>
                </anchor>
              </controlPr>
            </control>
          </mc:Choice>
        </mc:AlternateContent>
        <mc:AlternateContent xmlns:mc="http://schemas.openxmlformats.org/markup-compatibility/2006">
          <mc:Choice Requires="x14">
            <control shapeId="3122" r:id="rId17" name="Group Box 50">
              <controlPr defaultSize="0" autoFill="0" autoPict="0">
                <anchor moveWithCells="1">
                  <from>
                    <xdr:col>21</xdr:col>
                    <xdr:colOff>123825</xdr:colOff>
                    <xdr:row>276</xdr:row>
                    <xdr:rowOff>95250</xdr:rowOff>
                  </from>
                  <to>
                    <xdr:col>27</xdr:col>
                    <xdr:colOff>57150</xdr:colOff>
                    <xdr:row>279</xdr:row>
                    <xdr:rowOff>95250</xdr:rowOff>
                  </to>
                </anchor>
              </controlPr>
            </control>
          </mc:Choice>
        </mc:AlternateContent>
        <mc:AlternateContent xmlns:mc="http://schemas.openxmlformats.org/markup-compatibility/2006">
          <mc:Choice Requires="x14">
            <control shapeId="3123" r:id="rId18" name="Group Box 51">
              <controlPr defaultSize="0" autoFill="0" autoPict="0">
                <anchor moveWithCells="1">
                  <from>
                    <xdr:col>17</xdr:col>
                    <xdr:colOff>0</xdr:colOff>
                    <xdr:row>285</xdr:row>
                    <xdr:rowOff>190500</xdr:rowOff>
                  </from>
                  <to>
                    <xdr:col>19</xdr:col>
                    <xdr:colOff>0</xdr:colOff>
                    <xdr:row>289</xdr:row>
                    <xdr:rowOff>0</xdr:rowOff>
                  </to>
                </anchor>
              </controlPr>
            </control>
          </mc:Choice>
        </mc:AlternateContent>
        <mc:AlternateContent xmlns:mc="http://schemas.openxmlformats.org/markup-compatibility/2006">
          <mc:Choice Requires="x14">
            <control shapeId="3128" r:id="rId19" name="Option Button 56">
              <controlPr defaultSize="0" autoFill="0" autoLine="0" autoPict="0">
                <anchor moveWithCells="1">
                  <from>
                    <xdr:col>23</xdr:col>
                    <xdr:colOff>0</xdr:colOff>
                    <xdr:row>277</xdr:row>
                    <xdr:rowOff>28575</xdr:rowOff>
                  </from>
                  <to>
                    <xdr:col>26</xdr:col>
                    <xdr:colOff>0</xdr:colOff>
                    <xdr:row>277</xdr:row>
                    <xdr:rowOff>219075</xdr:rowOff>
                  </to>
                </anchor>
              </controlPr>
            </control>
          </mc:Choice>
        </mc:AlternateContent>
        <mc:AlternateContent xmlns:mc="http://schemas.openxmlformats.org/markup-compatibility/2006">
          <mc:Choice Requires="x14">
            <control shapeId="3130" r:id="rId20" name="Group Box 58">
              <controlPr defaultSize="0" autoFill="0" autoPict="0">
                <anchor moveWithCells="1">
                  <from>
                    <xdr:col>23</xdr:col>
                    <xdr:colOff>0</xdr:colOff>
                    <xdr:row>276</xdr:row>
                    <xdr:rowOff>0</xdr:rowOff>
                  </from>
                  <to>
                    <xdr:col>26</xdr:col>
                    <xdr:colOff>0</xdr:colOff>
                    <xdr:row>278</xdr:row>
                    <xdr:rowOff>95250</xdr:rowOff>
                  </to>
                </anchor>
              </controlPr>
            </control>
          </mc:Choice>
        </mc:AlternateContent>
        <mc:AlternateContent xmlns:mc="http://schemas.openxmlformats.org/markup-compatibility/2006">
          <mc:Choice Requires="x14">
            <control shapeId="3131" r:id="rId21" name="Option Button 59">
              <controlPr defaultSize="0" autoFill="0" autoLine="0" autoPict="0">
                <anchor moveWithCells="1">
                  <from>
                    <xdr:col>17</xdr:col>
                    <xdr:colOff>0</xdr:colOff>
                    <xdr:row>287</xdr:row>
                    <xdr:rowOff>0</xdr:rowOff>
                  </from>
                  <to>
                    <xdr:col>18</xdr:col>
                    <xdr:colOff>0</xdr:colOff>
                    <xdr:row>287</xdr:row>
                    <xdr:rowOff>190500</xdr:rowOff>
                  </to>
                </anchor>
              </controlPr>
            </control>
          </mc:Choice>
        </mc:AlternateContent>
        <mc:AlternateContent xmlns:mc="http://schemas.openxmlformats.org/markup-compatibility/2006">
          <mc:Choice Requires="x14">
            <control shapeId="3133" r:id="rId22" name="Option Button 61">
              <controlPr defaultSize="0" autoFill="0" autoLine="0" autoPict="0">
                <anchor moveWithCells="1">
                  <from>
                    <xdr:col>18</xdr:col>
                    <xdr:colOff>0</xdr:colOff>
                    <xdr:row>287</xdr:row>
                    <xdr:rowOff>0</xdr:rowOff>
                  </from>
                  <to>
                    <xdr:col>19</xdr:col>
                    <xdr:colOff>0</xdr:colOff>
                    <xdr:row>287</xdr:row>
                    <xdr:rowOff>190500</xdr:rowOff>
                  </to>
                </anchor>
              </controlPr>
            </control>
          </mc:Choice>
        </mc:AlternateContent>
        <mc:AlternateContent xmlns:mc="http://schemas.openxmlformats.org/markup-compatibility/2006">
          <mc:Choice Requires="x14">
            <control shapeId="3134" r:id="rId23" name="Group Box 62">
              <controlPr defaultSize="0" autoFill="0" autoPict="0">
                <anchor moveWithCells="1">
                  <from>
                    <xdr:col>17</xdr:col>
                    <xdr:colOff>0</xdr:colOff>
                    <xdr:row>285</xdr:row>
                    <xdr:rowOff>0</xdr:rowOff>
                  </from>
                  <to>
                    <xdr:col>19</xdr:col>
                    <xdr:colOff>0</xdr:colOff>
                    <xdr:row>289</xdr:row>
                    <xdr:rowOff>0</xdr:rowOff>
                  </to>
                </anchor>
              </controlPr>
            </control>
          </mc:Choice>
        </mc:AlternateContent>
        <mc:AlternateContent xmlns:mc="http://schemas.openxmlformats.org/markup-compatibility/2006">
          <mc:Choice Requires="x14">
            <control shapeId="3135" r:id="rId24" name="Group Box 63">
              <controlPr defaultSize="0" autoFill="0" autoPict="0">
                <anchor moveWithCells="1">
                  <from>
                    <xdr:col>17</xdr:col>
                    <xdr:colOff>0</xdr:colOff>
                    <xdr:row>290</xdr:row>
                    <xdr:rowOff>190500</xdr:rowOff>
                  </from>
                  <to>
                    <xdr:col>19</xdr:col>
                    <xdr:colOff>0</xdr:colOff>
                    <xdr:row>294</xdr:row>
                    <xdr:rowOff>0</xdr:rowOff>
                  </to>
                </anchor>
              </controlPr>
            </control>
          </mc:Choice>
        </mc:AlternateContent>
        <mc:AlternateContent xmlns:mc="http://schemas.openxmlformats.org/markup-compatibility/2006">
          <mc:Choice Requires="x14">
            <control shapeId="3139" r:id="rId25" name="Group Box 67">
              <controlPr defaultSize="0" autoFill="0" autoPict="0">
                <anchor moveWithCells="1">
                  <from>
                    <xdr:col>17</xdr:col>
                    <xdr:colOff>0</xdr:colOff>
                    <xdr:row>295</xdr:row>
                    <xdr:rowOff>190500</xdr:rowOff>
                  </from>
                  <to>
                    <xdr:col>19</xdr:col>
                    <xdr:colOff>0</xdr:colOff>
                    <xdr:row>299</xdr:row>
                    <xdr:rowOff>0</xdr:rowOff>
                  </to>
                </anchor>
              </controlPr>
            </control>
          </mc:Choice>
        </mc:AlternateContent>
        <mc:AlternateContent xmlns:mc="http://schemas.openxmlformats.org/markup-compatibility/2006">
          <mc:Choice Requires="x14">
            <control shapeId="3140" r:id="rId26" name="Group Box 68">
              <controlPr defaultSize="0" autoFill="0" autoPict="0">
                <anchor moveWithCells="1">
                  <from>
                    <xdr:col>17</xdr:col>
                    <xdr:colOff>0</xdr:colOff>
                    <xdr:row>300</xdr:row>
                    <xdr:rowOff>190500</xdr:rowOff>
                  </from>
                  <to>
                    <xdr:col>19</xdr:col>
                    <xdr:colOff>0</xdr:colOff>
                    <xdr:row>304</xdr:row>
                    <xdr:rowOff>0</xdr:rowOff>
                  </to>
                </anchor>
              </controlPr>
            </control>
          </mc:Choice>
        </mc:AlternateContent>
        <mc:AlternateContent xmlns:mc="http://schemas.openxmlformats.org/markup-compatibility/2006">
          <mc:Choice Requires="x14">
            <control shapeId="3141" r:id="rId27" name="Group Box 69">
              <controlPr defaultSize="0" autoFill="0" autoPict="0">
                <anchor moveWithCells="1">
                  <from>
                    <xdr:col>17</xdr:col>
                    <xdr:colOff>0</xdr:colOff>
                    <xdr:row>305</xdr:row>
                    <xdr:rowOff>190500</xdr:rowOff>
                  </from>
                  <to>
                    <xdr:col>19</xdr:col>
                    <xdr:colOff>0</xdr:colOff>
                    <xdr:row>309</xdr:row>
                    <xdr:rowOff>0</xdr:rowOff>
                  </to>
                </anchor>
              </controlPr>
            </control>
          </mc:Choice>
        </mc:AlternateContent>
        <mc:AlternateContent xmlns:mc="http://schemas.openxmlformats.org/markup-compatibility/2006">
          <mc:Choice Requires="x14">
            <control shapeId="3143" r:id="rId28" name="Option Button 71">
              <controlPr defaultSize="0" autoFill="0" autoLine="0" autoPict="0">
                <anchor moveWithCells="1">
                  <from>
                    <xdr:col>17</xdr:col>
                    <xdr:colOff>0</xdr:colOff>
                    <xdr:row>292</xdr:row>
                    <xdr:rowOff>0</xdr:rowOff>
                  </from>
                  <to>
                    <xdr:col>18</xdr:col>
                    <xdr:colOff>0</xdr:colOff>
                    <xdr:row>292</xdr:row>
                    <xdr:rowOff>190500</xdr:rowOff>
                  </to>
                </anchor>
              </controlPr>
            </control>
          </mc:Choice>
        </mc:AlternateContent>
        <mc:AlternateContent xmlns:mc="http://schemas.openxmlformats.org/markup-compatibility/2006">
          <mc:Choice Requires="x14">
            <control shapeId="3144" r:id="rId29" name="Option Button 72">
              <controlPr defaultSize="0" autoFill="0" autoLine="0" autoPict="0">
                <anchor moveWithCells="1">
                  <from>
                    <xdr:col>18</xdr:col>
                    <xdr:colOff>0</xdr:colOff>
                    <xdr:row>292</xdr:row>
                    <xdr:rowOff>0</xdr:rowOff>
                  </from>
                  <to>
                    <xdr:col>19</xdr:col>
                    <xdr:colOff>0</xdr:colOff>
                    <xdr:row>292</xdr:row>
                    <xdr:rowOff>190500</xdr:rowOff>
                  </to>
                </anchor>
              </controlPr>
            </control>
          </mc:Choice>
        </mc:AlternateContent>
        <mc:AlternateContent xmlns:mc="http://schemas.openxmlformats.org/markup-compatibility/2006">
          <mc:Choice Requires="x14">
            <control shapeId="3145" r:id="rId30" name="Group Box 73">
              <controlPr defaultSize="0" autoFill="0" autoPict="0">
                <anchor moveWithCells="1">
                  <from>
                    <xdr:col>17</xdr:col>
                    <xdr:colOff>0</xdr:colOff>
                    <xdr:row>290</xdr:row>
                    <xdr:rowOff>0</xdr:rowOff>
                  </from>
                  <to>
                    <xdr:col>19</xdr:col>
                    <xdr:colOff>0</xdr:colOff>
                    <xdr:row>294</xdr:row>
                    <xdr:rowOff>0</xdr:rowOff>
                  </to>
                </anchor>
              </controlPr>
            </control>
          </mc:Choice>
        </mc:AlternateContent>
        <mc:AlternateContent xmlns:mc="http://schemas.openxmlformats.org/markup-compatibility/2006">
          <mc:Choice Requires="x14">
            <control shapeId="3146" r:id="rId31" name="Option Button 74">
              <controlPr defaultSize="0" autoFill="0" autoLine="0" autoPict="0">
                <anchor moveWithCells="1">
                  <from>
                    <xdr:col>17</xdr:col>
                    <xdr:colOff>0</xdr:colOff>
                    <xdr:row>297</xdr:row>
                    <xdr:rowOff>0</xdr:rowOff>
                  </from>
                  <to>
                    <xdr:col>18</xdr:col>
                    <xdr:colOff>0</xdr:colOff>
                    <xdr:row>297</xdr:row>
                    <xdr:rowOff>190500</xdr:rowOff>
                  </to>
                </anchor>
              </controlPr>
            </control>
          </mc:Choice>
        </mc:AlternateContent>
        <mc:AlternateContent xmlns:mc="http://schemas.openxmlformats.org/markup-compatibility/2006">
          <mc:Choice Requires="x14">
            <control shapeId="3147" r:id="rId32" name="Option Button 75">
              <controlPr defaultSize="0" autoFill="0" autoLine="0" autoPict="0">
                <anchor moveWithCells="1">
                  <from>
                    <xdr:col>18</xdr:col>
                    <xdr:colOff>0</xdr:colOff>
                    <xdr:row>297</xdr:row>
                    <xdr:rowOff>0</xdr:rowOff>
                  </from>
                  <to>
                    <xdr:col>19</xdr:col>
                    <xdr:colOff>0</xdr:colOff>
                    <xdr:row>297</xdr:row>
                    <xdr:rowOff>190500</xdr:rowOff>
                  </to>
                </anchor>
              </controlPr>
            </control>
          </mc:Choice>
        </mc:AlternateContent>
        <mc:AlternateContent xmlns:mc="http://schemas.openxmlformats.org/markup-compatibility/2006">
          <mc:Choice Requires="x14">
            <control shapeId="3148" r:id="rId33" name="Group Box 76">
              <controlPr defaultSize="0" autoFill="0" autoPict="0">
                <anchor moveWithCells="1">
                  <from>
                    <xdr:col>17</xdr:col>
                    <xdr:colOff>0</xdr:colOff>
                    <xdr:row>295</xdr:row>
                    <xdr:rowOff>0</xdr:rowOff>
                  </from>
                  <to>
                    <xdr:col>19</xdr:col>
                    <xdr:colOff>0</xdr:colOff>
                    <xdr:row>299</xdr:row>
                    <xdr:rowOff>0</xdr:rowOff>
                  </to>
                </anchor>
              </controlPr>
            </control>
          </mc:Choice>
        </mc:AlternateContent>
        <mc:AlternateContent xmlns:mc="http://schemas.openxmlformats.org/markup-compatibility/2006">
          <mc:Choice Requires="x14">
            <control shapeId="3149" r:id="rId34" name="Option Button 77">
              <controlPr defaultSize="0" autoFill="0" autoLine="0" autoPict="0">
                <anchor moveWithCells="1">
                  <from>
                    <xdr:col>17</xdr:col>
                    <xdr:colOff>0</xdr:colOff>
                    <xdr:row>302</xdr:row>
                    <xdr:rowOff>0</xdr:rowOff>
                  </from>
                  <to>
                    <xdr:col>18</xdr:col>
                    <xdr:colOff>0</xdr:colOff>
                    <xdr:row>302</xdr:row>
                    <xdr:rowOff>190500</xdr:rowOff>
                  </to>
                </anchor>
              </controlPr>
            </control>
          </mc:Choice>
        </mc:AlternateContent>
        <mc:AlternateContent xmlns:mc="http://schemas.openxmlformats.org/markup-compatibility/2006">
          <mc:Choice Requires="x14">
            <control shapeId="3150" r:id="rId35" name="Option Button 78">
              <controlPr defaultSize="0" autoFill="0" autoLine="0" autoPict="0">
                <anchor moveWithCells="1">
                  <from>
                    <xdr:col>18</xdr:col>
                    <xdr:colOff>0</xdr:colOff>
                    <xdr:row>302</xdr:row>
                    <xdr:rowOff>0</xdr:rowOff>
                  </from>
                  <to>
                    <xdr:col>19</xdr:col>
                    <xdr:colOff>0</xdr:colOff>
                    <xdr:row>302</xdr:row>
                    <xdr:rowOff>190500</xdr:rowOff>
                  </to>
                </anchor>
              </controlPr>
            </control>
          </mc:Choice>
        </mc:AlternateContent>
        <mc:AlternateContent xmlns:mc="http://schemas.openxmlformats.org/markup-compatibility/2006">
          <mc:Choice Requires="x14">
            <control shapeId="3151" r:id="rId36" name="Group Box 79">
              <controlPr defaultSize="0" autoFill="0" autoPict="0">
                <anchor moveWithCells="1">
                  <from>
                    <xdr:col>17</xdr:col>
                    <xdr:colOff>0</xdr:colOff>
                    <xdr:row>300</xdr:row>
                    <xdr:rowOff>0</xdr:rowOff>
                  </from>
                  <to>
                    <xdr:col>19</xdr:col>
                    <xdr:colOff>0</xdr:colOff>
                    <xdr:row>304</xdr:row>
                    <xdr:rowOff>0</xdr:rowOff>
                  </to>
                </anchor>
              </controlPr>
            </control>
          </mc:Choice>
        </mc:AlternateContent>
        <mc:AlternateContent xmlns:mc="http://schemas.openxmlformats.org/markup-compatibility/2006">
          <mc:Choice Requires="x14">
            <control shapeId="3152" r:id="rId37" name="Option Button 80">
              <controlPr defaultSize="0" autoFill="0" autoLine="0" autoPict="0">
                <anchor moveWithCells="1">
                  <from>
                    <xdr:col>17</xdr:col>
                    <xdr:colOff>0</xdr:colOff>
                    <xdr:row>307</xdr:row>
                    <xdr:rowOff>0</xdr:rowOff>
                  </from>
                  <to>
                    <xdr:col>18</xdr:col>
                    <xdr:colOff>0</xdr:colOff>
                    <xdr:row>307</xdr:row>
                    <xdr:rowOff>190500</xdr:rowOff>
                  </to>
                </anchor>
              </controlPr>
            </control>
          </mc:Choice>
        </mc:AlternateContent>
        <mc:AlternateContent xmlns:mc="http://schemas.openxmlformats.org/markup-compatibility/2006">
          <mc:Choice Requires="x14">
            <control shapeId="3153" r:id="rId38" name="Option Button 81">
              <controlPr defaultSize="0" autoFill="0" autoLine="0" autoPict="0">
                <anchor moveWithCells="1">
                  <from>
                    <xdr:col>18</xdr:col>
                    <xdr:colOff>0</xdr:colOff>
                    <xdr:row>307</xdr:row>
                    <xdr:rowOff>0</xdr:rowOff>
                  </from>
                  <to>
                    <xdr:col>19</xdr:col>
                    <xdr:colOff>0</xdr:colOff>
                    <xdr:row>307</xdr:row>
                    <xdr:rowOff>190500</xdr:rowOff>
                  </to>
                </anchor>
              </controlPr>
            </control>
          </mc:Choice>
        </mc:AlternateContent>
        <mc:AlternateContent xmlns:mc="http://schemas.openxmlformats.org/markup-compatibility/2006">
          <mc:Choice Requires="x14">
            <control shapeId="3154" r:id="rId39" name="Group Box 82">
              <controlPr defaultSize="0" autoFill="0" autoPict="0">
                <anchor moveWithCells="1">
                  <from>
                    <xdr:col>17</xdr:col>
                    <xdr:colOff>0</xdr:colOff>
                    <xdr:row>305</xdr:row>
                    <xdr:rowOff>0</xdr:rowOff>
                  </from>
                  <to>
                    <xdr:col>19</xdr:col>
                    <xdr:colOff>0</xdr:colOff>
                    <xdr:row>309</xdr:row>
                    <xdr:rowOff>0</xdr:rowOff>
                  </to>
                </anchor>
              </controlPr>
            </control>
          </mc:Choice>
        </mc:AlternateContent>
        <mc:AlternateContent xmlns:mc="http://schemas.openxmlformats.org/markup-compatibility/2006">
          <mc:Choice Requires="x14">
            <control shapeId="3166" r:id="rId40" name="Check Box 94">
              <controlPr defaultSize="0" autoFill="0" autoLine="0" autoPict="0">
                <anchor moveWithCells="1">
                  <from>
                    <xdr:col>19</xdr:col>
                    <xdr:colOff>180975</xdr:colOff>
                    <xdr:row>315</xdr:row>
                    <xdr:rowOff>219075</xdr:rowOff>
                  </from>
                  <to>
                    <xdr:col>20</xdr:col>
                    <xdr:colOff>180975</xdr:colOff>
                    <xdr:row>317</xdr:row>
                    <xdr:rowOff>19050</xdr:rowOff>
                  </to>
                </anchor>
              </controlPr>
            </control>
          </mc:Choice>
        </mc:AlternateContent>
        <mc:AlternateContent xmlns:mc="http://schemas.openxmlformats.org/markup-compatibility/2006">
          <mc:Choice Requires="x14">
            <control shapeId="3167" r:id="rId41" name="Check Box 95">
              <controlPr defaultSize="0" autoFill="0" autoLine="0" autoPict="0">
                <anchor moveWithCells="1">
                  <from>
                    <xdr:col>19</xdr:col>
                    <xdr:colOff>180975</xdr:colOff>
                    <xdr:row>321</xdr:row>
                    <xdr:rowOff>9525</xdr:rowOff>
                  </from>
                  <to>
                    <xdr:col>21</xdr:col>
                    <xdr:colOff>19050</xdr:colOff>
                    <xdr:row>322</xdr:row>
                    <xdr:rowOff>9525</xdr:rowOff>
                  </to>
                </anchor>
              </controlPr>
            </control>
          </mc:Choice>
        </mc:AlternateContent>
        <mc:AlternateContent xmlns:mc="http://schemas.openxmlformats.org/markup-compatibility/2006">
          <mc:Choice Requires="x14">
            <control shapeId="3168" r:id="rId42" name="Check Box 96">
              <controlPr defaultSize="0" autoFill="0" autoLine="0" autoPict="0">
                <anchor moveWithCells="1">
                  <from>
                    <xdr:col>9</xdr:col>
                    <xdr:colOff>0</xdr:colOff>
                    <xdr:row>323</xdr:row>
                    <xdr:rowOff>9525</xdr:rowOff>
                  </from>
                  <to>
                    <xdr:col>10</xdr:col>
                    <xdr:colOff>47625</xdr:colOff>
                    <xdr:row>324</xdr:row>
                    <xdr:rowOff>9525</xdr:rowOff>
                  </to>
                </anchor>
              </controlPr>
            </control>
          </mc:Choice>
        </mc:AlternateContent>
        <mc:AlternateContent xmlns:mc="http://schemas.openxmlformats.org/markup-compatibility/2006">
          <mc:Choice Requires="x14">
            <control shapeId="3169" r:id="rId43" name="Check Box 97">
              <controlPr defaultSize="0" autoFill="0" autoLine="0" autoPict="0">
                <anchor moveWithCells="1">
                  <from>
                    <xdr:col>9</xdr:col>
                    <xdr:colOff>0</xdr:colOff>
                    <xdr:row>324</xdr:row>
                    <xdr:rowOff>0</xdr:rowOff>
                  </from>
                  <to>
                    <xdr:col>10</xdr:col>
                    <xdr:colOff>19050</xdr:colOff>
                    <xdr:row>325</xdr:row>
                    <xdr:rowOff>0</xdr:rowOff>
                  </to>
                </anchor>
              </controlPr>
            </control>
          </mc:Choice>
        </mc:AlternateContent>
        <mc:AlternateContent xmlns:mc="http://schemas.openxmlformats.org/markup-compatibility/2006">
          <mc:Choice Requires="x14">
            <control shapeId="3172" r:id="rId44" name="Group Box 100">
              <controlPr defaultSize="0" autoFill="0" autoPict="0">
                <anchor moveWithCells="1">
                  <from>
                    <xdr:col>15</xdr:col>
                    <xdr:colOff>133350</xdr:colOff>
                    <xdr:row>490</xdr:row>
                    <xdr:rowOff>133350</xdr:rowOff>
                  </from>
                  <to>
                    <xdr:col>24</xdr:col>
                    <xdr:colOff>142875</xdr:colOff>
                    <xdr:row>492</xdr:row>
                    <xdr:rowOff>171450</xdr:rowOff>
                  </to>
                </anchor>
              </controlPr>
            </control>
          </mc:Choice>
        </mc:AlternateContent>
        <mc:AlternateContent xmlns:mc="http://schemas.openxmlformats.org/markup-compatibility/2006">
          <mc:Choice Requires="x14">
            <control shapeId="3175" r:id="rId45" name="Check Box 103">
              <controlPr defaultSize="0" autoFill="0" autoLine="0" autoPict="0">
                <anchor moveWithCells="1">
                  <from>
                    <xdr:col>3</xdr:col>
                    <xdr:colOff>76200</xdr:colOff>
                    <xdr:row>57</xdr:row>
                    <xdr:rowOff>114300</xdr:rowOff>
                  </from>
                  <to>
                    <xdr:col>5</xdr:col>
                    <xdr:colOff>0</xdr:colOff>
                    <xdr:row>58</xdr:row>
                    <xdr:rowOff>219075</xdr:rowOff>
                  </to>
                </anchor>
              </controlPr>
            </control>
          </mc:Choice>
        </mc:AlternateContent>
        <mc:AlternateContent xmlns:mc="http://schemas.openxmlformats.org/markup-compatibility/2006">
          <mc:Choice Requires="x14">
            <control shapeId="3180" r:id="rId46" name="Option Button 108">
              <controlPr defaultSize="0" autoFill="0" autoLine="0" autoPict="0">
                <anchor moveWithCells="1">
                  <from>
                    <xdr:col>11</xdr:col>
                    <xdr:colOff>76200</xdr:colOff>
                    <xdr:row>105</xdr:row>
                    <xdr:rowOff>47625</xdr:rowOff>
                  </from>
                  <to>
                    <xdr:col>12</xdr:col>
                    <xdr:colOff>190500</xdr:colOff>
                    <xdr:row>106</xdr:row>
                    <xdr:rowOff>219075</xdr:rowOff>
                  </to>
                </anchor>
              </controlPr>
            </control>
          </mc:Choice>
        </mc:AlternateContent>
        <mc:AlternateContent xmlns:mc="http://schemas.openxmlformats.org/markup-compatibility/2006">
          <mc:Choice Requires="x14">
            <control shapeId="3181" r:id="rId47" name="Option Button 109">
              <controlPr defaultSize="0" autoFill="0" autoLine="0" autoPict="0">
                <anchor moveWithCells="1">
                  <from>
                    <xdr:col>20</xdr:col>
                    <xdr:colOff>85725</xdr:colOff>
                    <xdr:row>105</xdr:row>
                    <xdr:rowOff>38100</xdr:rowOff>
                  </from>
                  <to>
                    <xdr:col>22</xdr:col>
                    <xdr:colOff>9525</xdr:colOff>
                    <xdr:row>106</xdr:row>
                    <xdr:rowOff>209550</xdr:rowOff>
                  </to>
                </anchor>
              </controlPr>
            </control>
          </mc:Choice>
        </mc:AlternateContent>
        <mc:AlternateContent xmlns:mc="http://schemas.openxmlformats.org/markup-compatibility/2006">
          <mc:Choice Requires="x14">
            <control shapeId="3182" r:id="rId48" name="Group Box 110">
              <controlPr defaultSize="0" autoFill="0" autoPict="0">
                <anchor moveWithCells="1">
                  <from>
                    <xdr:col>5</xdr:col>
                    <xdr:colOff>180975</xdr:colOff>
                    <xdr:row>104</xdr:row>
                    <xdr:rowOff>161925</xdr:rowOff>
                  </from>
                  <to>
                    <xdr:col>22</xdr:col>
                    <xdr:colOff>171450</xdr:colOff>
                    <xdr:row>107</xdr:row>
                    <xdr:rowOff>85725</xdr:rowOff>
                  </to>
                </anchor>
              </controlPr>
            </control>
          </mc:Choice>
        </mc:AlternateContent>
        <mc:AlternateContent xmlns:mc="http://schemas.openxmlformats.org/markup-compatibility/2006">
          <mc:Choice Requires="x14">
            <control shapeId="3185" r:id="rId49" name="Option Button 113">
              <controlPr defaultSize="0" autoFill="0" autoLine="0" autoPict="0">
                <anchor moveWithCells="1">
                  <from>
                    <xdr:col>23</xdr:col>
                    <xdr:colOff>0</xdr:colOff>
                    <xdr:row>278</xdr:row>
                    <xdr:rowOff>19050</xdr:rowOff>
                  </from>
                  <to>
                    <xdr:col>26</xdr:col>
                    <xdr:colOff>0</xdr:colOff>
                    <xdr:row>278</xdr:row>
                    <xdr:rowOff>209550</xdr:rowOff>
                  </to>
                </anchor>
              </controlPr>
            </control>
          </mc:Choice>
        </mc:AlternateContent>
        <mc:AlternateContent xmlns:mc="http://schemas.openxmlformats.org/markup-compatibility/2006">
          <mc:Choice Requires="x14">
            <control shapeId="3199" r:id="rId50" name="Option Button 127">
              <controlPr defaultSize="0" autoFill="0" autoLine="0" autoPict="0">
                <anchor moveWithCells="1">
                  <from>
                    <xdr:col>17</xdr:col>
                    <xdr:colOff>76200</xdr:colOff>
                    <xdr:row>490</xdr:row>
                    <xdr:rowOff>114300</xdr:rowOff>
                  </from>
                  <to>
                    <xdr:col>19</xdr:col>
                    <xdr:colOff>0</xdr:colOff>
                    <xdr:row>491</xdr:row>
                    <xdr:rowOff>142875</xdr:rowOff>
                  </to>
                </anchor>
              </controlPr>
            </control>
          </mc:Choice>
        </mc:AlternateContent>
        <mc:AlternateContent xmlns:mc="http://schemas.openxmlformats.org/markup-compatibility/2006">
          <mc:Choice Requires="x14">
            <control shapeId="3200" r:id="rId51" name="Option Button 128">
              <controlPr defaultSize="0" autoFill="0" autoLine="0" autoPict="0">
                <anchor moveWithCells="1">
                  <from>
                    <xdr:col>17</xdr:col>
                    <xdr:colOff>76200</xdr:colOff>
                    <xdr:row>492</xdr:row>
                    <xdr:rowOff>38100</xdr:rowOff>
                  </from>
                  <to>
                    <xdr:col>19</xdr:col>
                    <xdr:colOff>0</xdr:colOff>
                    <xdr:row>493</xdr:row>
                    <xdr:rowOff>161925</xdr:rowOff>
                  </to>
                </anchor>
              </controlPr>
            </control>
          </mc:Choice>
        </mc:AlternateContent>
        <mc:AlternateContent xmlns:mc="http://schemas.openxmlformats.org/markup-compatibility/2006">
          <mc:Choice Requires="x14">
            <control shapeId="3201" r:id="rId52" name="Group Box 129">
              <controlPr defaultSize="0" autoFill="0" autoPict="0">
                <anchor moveWithCells="1">
                  <from>
                    <xdr:col>15</xdr:col>
                    <xdr:colOff>85725</xdr:colOff>
                    <xdr:row>488</xdr:row>
                    <xdr:rowOff>238125</xdr:rowOff>
                  </from>
                  <to>
                    <xdr:col>28</xdr:col>
                    <xdr:colOff>9525</xdr:colOff>
                    <xdr:row>494</xdr:row>
                    <xdr:rowOff>209550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BR64"/>
  <sheetViews>
    <sheetView topLeftCell="B1" zoomScale="130" zoomScaleNormal="130" workbookViewId="0">
      <selection activeCell="B16" sqref="B16"/>
    </sheetView>
  </sheetViews>
  <sheetFormatPr defaultColWidth="3.125" defaultRowHeight="18.75"/>
  <cols>
    <col min="1" max="59" width="3.125" style="106"/>
    <col min="60" max="60" width="3.125" style="110"/>
    <col min="61" max="63" width="5" style="106" customWidth="1"/>
    <col min="64" max="64" width="3.125" style="110"/>
    <col min="65" max="65" width="12.5" style="106" customWidth="1"/>
    <col min="66" max="66" width="3.125" style="110"/>
    <col min="67" max="67" width="3.125" style="113" customWidth="1"/>
    <col min="68" max="16384" width="3.125" style="106"/>
  </cols>
  <sheetData>
    <row r="1" spans="1:70" ht="19.5" thickBot="1">
      <c r="I1" s="107"/>
      <c r="J1" s="1040" t="s">
        <v>294</v>
      </c>
      <c r="K1" s="1041"/>
      <c r="L1" s="1041"/>
      <c r="M1" s="1042"/>
      <c r="N1" s="1014">
        <f>D14+AE9</f>
        <v>0</v>
      </c>
      <c r="O1" s="1009"/>
      <c r="P1" s="1009"/>
      <c r="Q1" s="1031"/>
      <c r="R1" s="1037" t="s">
        <v>295</v>
      </c>
      <c r="S1" s="1038"/>
      <c r="T1" s="1038"/>
      <c r="U1" s="1039"/>
      <c r="V1" s="1014">
        <f>申告書作成!I82</f>
        <v>0</v>
      </c>
      <c r="W1" s="1009"/>
      <c r="X1" s="1009"/>
      <c r="Y1" s="1009"/>
      <c r="Z1" s="107"/>
      <c r="AA1" s="108"/>
      <c r="AB1" s="108"/>
      <c r="AC1" s="108"/>
      <c r="AD1" s="108"/>
      <c r="AE1" s="108"/>
      <c r="AF1" s="108"/>
      <c r="AG1" s="108"/>
      <c r="AH1" s="108"/>
      <c r="AI1" s="108"/>
      <c r="AJ1" s="109"/>
      <c r="AK1" s="1033" t="s">
        <v>289</v>
      </c>
      <c r="AL1" s="1034"/>
      <c r="AM1" s="1034"/>
      <c r="AN1" s="1034"/>
      <c r="AO1" s="1034"/>
      <c r="AP1" s="1035"/>
      <c r="AQ1" s="109"/>
      <c r="AR1" s="109"/>
      <c r="AS1" s="109"/>
      <c r="AT1" s="109"/>
      <c r="AU1" s="109"/>
      <c r="AV1" s="109"/>
      <c r="AW1" s="109"/>
      <c r="AX1" s="109"/>
      <c r="AY1" s="109"/>
      <c r="AZ1" s="109"/>
      <c r="BA1" s="109"/>
      <c r="BB1" s="109"/>
      <c r="BC1" s="109"/>
      <c r="BD1" s="109"/>
      <c r="BE1" s="109"/>
      <c r="BF1" s="109"/>
      <c r="BG1" s="109"/>
      <c r="BI1" s="111" t="s">
        <v>341</v>
      </c>
      <c r="BJ1" s="111" t="s">
        <v>342</v>
      </c>
      <c r="BK1" s="111" t="s">
        <v>343</v>
      </c>
      <c r="BL1" s="112"/>
      <c r="BM1" s="111" t="s">
        <v>518</v>
      </c>
      <c r="BN1" s="112"/>
      <c r="BO1" s="111"/>
      <c r="BP1" s="111"/>
      <c r="BQ1" s="111"/>
      <c r="BR1" s="111"/>
    </row>
    <row r="2" spans="1:70" ht="19.5" thickBot="1">
      <c r="A2" s="114"/>
      <c r="B2" s="115"/>
      <c r="C2" s="115"/>
      <c r="D2" s="115"/>
      <c r="E2" s="115"/>
      <c r="F2" s="115"/>
      <c r="G2" s="115"/>
      <c r="H2" s="116"/>
      <c r="I2" s="107"/>
      <c r="J2" s="107"/>
      <c r="K2" s="107"/>
      <c r="L2" s="107"/>
      <c r="M2" s="117"/>
      <c r="N2" s="107"/>
      <c r="O2" s="107"/>
      <c r="P2" s="107"/>
      <c r="Q2" s="107"/>
      <c r="R2" s="107"/>
      <c r="S2" s="107"/>
      <c r="T2" s="107"/>
      <c r="U2" s="107"/>
      <c r="V2" s="107"/>
      <c r="W2" s="107"/>
      <c r="X2" s="107"/>
      <c r="Y2" s="107"/>
      <c r="Z2" s="107"/>
      <c r="AA2" s="1003" t="s">
        <v>285</v>
      </c>
      <c r="AB2" s="1003"/>
      <c r="AC2" s="1003"/>
      <c r="AD2" s="1003"/>
      <c r="AE2" s="1003"/>
      <c r="AF2" s="1003"/>
      <c r="AG2" s="1003"/>
      <c r="AH2" s="108"/>
      <c r="AI2" s="108"/>
      <c r="AJ2" s="109"/>
      <c r="AK2" s="1017" t="s">
        <v>291</v>
      </c>
      <c r="AL2" s="1017"/>
      <c r="AM2" s="1017"/>
      <c r="AN2" s="1017"/>
      <c r="AO2" s="1017"/>
      <c r="AP2" s="1036">
        <f>2022-YEAR(申告書作成!E281)</f>
        <v>122</v>
      </c>
      <c r="AQ2" s="1036"/>
      <c r="AR2" s="1036"/>
      <c r="AS2" s="118"/>
      <c r="AT2" s="118"/>
      <c r="AU2" s="118"/>
      <c r="AV2" s="118"/>
      <c r="AW2" s="109"/>
      <c r="AX2" s="109"/>
      <c r="AY2" s="1064"/>
      <c r="AZ2" s="1064"/>
      <c r="BA2" s="1064"/>
      <c r="BB2" s="1064"/>
      <c r="BC2" s="1064"/>
      <c r="BD2" s="1064"/>
      <c r="BE2" s="1064"/>
      <c r="BF2" s="1064"/>
      <c r="BG2" s="109"/>
      <c r="BI2" s="111">
        <v>1</v>
      </c>
      <c r="BJ2" s="106">
        <v>1</v>
      </c>
      <c r="BK2" s="119" t="s">
        <v>346</v>
      </c>
      <c r="BL2" s="112"/>
      <c r="BM2" s="111">
        <f>申告書作成!K16</f>
        <v>0</v>
      </c>
      <c r="BN2" s="112"/>
      <c r="BO2" s="111"/>
      <c r="BP2" s="111"/>
      <c r="BQ2" s="111"/>
      <c r="BR2" s="111"/>
    </row>
    <row r="3" spans="1:70" ht="19.5" thickBot="1">
      <c r="A3" s="1026" t="s">
        <v>193</v>
      </c>
      <c r="B3" s="1027"/>
      <c r="C3" s="1027"/>
      <c r="D3" s="1031">
        <f>申告書作成!M59</f>
        <v>0</v>
      </c>
      <c r="E3" s="1006"/>
      <c r="F3" s="1006"/>
      <c r="G3" s="1014"/>
      <c r="H3" s="120"/>
      <c r="I3" s="107"/>
      <c r="J3" s="1004"/>
      <c r="K3" s="1004"/>
      <c r="L3" s="1004"/>
      <c r="M3" s="1020" t="s">
        <v>528</v>
      </c>
      <c r="N3" s="1021"/>
      <c r="O3" s="1021"/>
      <c r="P3" s="1021"/>
      <c r="Q3" s="153"/>
      <c r="R3" s="153"/>
      <c r="S3" s="153"/>
      <c r="T3" s="153"/>
      <c r="U3" s="153"/>
      <c r="V3" s="153"/>
      <c r="W3" s="153"/>
      <c r="X3" s="153"/>
      <c r="Y3" s="153"/>
      <c r="Z3" s="107"/>
      <c r="AA3" s="1015">
        <f>IF(申告書作成!AN90=TRUE,550000-申告書作成!M59,0)</f>
        <v>0</v>
      </c>
      <c r="AB3" s="1015"/>
      <c r="AC3" s="1015"/>
      <c r="AD3" s="1015"/>
      <c r="AE3" s="1016">
        <f>IF(申告書作成!AN92=TRUE,550000-申告書作成!M59,0)</f>
        <v>0</v>
      </c>
      <c r="AF3" s="1016"/>
      <c r="AG3" s="1016"/>
      <c r="AH3" s="1016"/>
      <c r="AI3" s="122"/>
      <c r="AJ3" s="123"/>
      <c r="AK3" s="1009" t="s">
        <v>290</v>
      </c>
      <c r="AL3" s="1009"/>
      <c r="AM3" s="1009"/>
      <c r="AN3" s="1009"/>
      <c r="AO3" s="1009"/>
      <c r="AP3" s="1017">
        <f ca="1">'R7年度市申 (表)'!AU135</f>
        <v>0</v>
      </c>
      <c r="AQ3" s="1017"/>
      <c r="AR3" s="1017"/>
      <c r="AS3" s="1017"/>
      <c r="AT3" s="124"/>
      <c r="AU3" s="109"/>
      <c r="AV3" s="109"/>
      <c r="AW3" s="109"/>
      <c r="AX3" s="109"/>
      <c r="AY3" s="1064"/>
      <c r="AZ3" s="1064"/>
      <c r="BA3" s="1064"/>
      <c r="BB3" s="1064"/>
      <c r="BC3" s="1064"/>
      <c r="BD3" s="1064"/>
      <c r="BE3" s="1064"/>
      <c r="BF3" s="1064"/>
      <c r="BG3" s="109"/>
      <c r="BI3" s="111">
        <v>2</v>
      </c>
      <c r="BJ3" s="106">
        <v>2</v>
      </c>
      <c r="BK3" s="119" t="s">
        <v>344</v>
      </c>
      <c r="BL3" s="112"/>
      <c r="BM3" s="111">
        <f>申告書作成!E278</f>
        <v>0</v>
      </c>
      <c r="BN3" s="112"/>
      <c r="BO3" s="111"/>
      <c r="BP3" s="111"/>
      <c r="BQ3" s="111"/>
      <c r="BR3" s="111"/>
    </row>
    <row r="4" spans="1:70">
      <c r="A4" s="125"/>
      <c r="B4" s="126"/>
      <c r="C4" s="126"/>
      <c r="D4" s="1031">
        <f>IF(D3&lt;=1618999,MAX(D3-550000,0),0)</f>
        <v>0</v>
      </c>
      <c r="E4" s="1006"/>
      <c r="F4" s="1006"/>
      <c r="G4" s="1014"/>
      <c r="H4" s="120"/>
      <c r="I4" s="107"/>
      <c r="J4" s="155"/>
      <c r="K4" s="155"/>
      <c r="L4" s="155"/>
      <c r="M4" s="1018" t="str">
        <f ca="1">IF(V20&lt;23741,"未満","以上")</f>
        <v>以上</v>
      </c>
      <c r="N4" s="1018"/>
      <c r="O4" s="1018"/>
      <c r="P4" s="1018"/>
      <c r="Q4" s="153"/>
      <c r="R4" s="153"/>
      <c r="S4" s="153"/>
      <c r="T4" s="153"/>
      <c r="U4" s="153"/>
      <c r="V4" s="153"/>
      <c r="W4" s="153"/>
      <c r="X4" s="153"/>
      <c r="Y4" s="153"/>
      <c r="Z4" s="107"/>
      <c r="AA4" s="1016">
        <f>MAX(申告書作成!L90-Sheet2!AA3,0)</f>
        <v>0</v>
      </c>
      <c r="AB4" s="1016"/>
      <c r="AC4" s="1016"/>
      <c r="AD4" s="1016"/>
      <c r="AE4" s="1016">
        <f>MAX(申告書作成!L92-Sheet2!AE3,0)</f>
        <v>0</v>
      </c>
      <c r="AF4" s="1016"/>
      <c r="AG4" s="1016"/>
      <c r="AH4" s="1016"/>
      <c r="AI4" s="122"/>
      <c r="AJ4" s="123"/>
      <c r="AK4" s="109"/>
      <c r="AL4" s="109"/>
      <c r="AM4" s="109"/>
      <c r="AN4" s="109"/>
      <c r="AO4" s="109"/>
      <c r="AP4" s="1051">
        <f ca="1">IF(AND(AP2&lt;70,AP3&lt;9000000),330000,0)</f>
        <v>0</v>
      </c>
      <c r="AQ4" s="1051"/>
      <c r="AR4" s="1051"/>
      <c r="AS4" s="1051"/>
      <c r="AT4" s="1009">
        <f ca="1">IF(AND(AP2&gt;=70,AP2&lt;=115,AP3&lt;9000000),380000,0)</f>
        <v>0</v>
      </c>
      <c r="AU4" s="1009"/>
      <c r="AV4" s="1009"/>
      <c r="AW4" s="1009"/>
      <c r="AX4" s="109"/>
      <c r="AY4" s="1064"/>
      <c r="AZ4" s="1064"/>
      <c r="BA4" s="1064"/>
      <c r="BB4" s="1064"/>
      <c r="BC4" s="1064"/>
      <c r="BD4" s="1064"/>
      <c r="BE4" s="1064"/>
      <c r="BF4" s="1064"/>
      <c r="BG4" s="109"/>
      <c r="BI4" s="111">
        <v>3</v>
      </c>
      <c r="BJ4" s="106">
        <v>3</v>
      </c>
      <c r="BK4" s="119" t="s">
        <v>345</v>
      </c>
      <c r="BL4" s="112"/>
      <c r="BM4" s="111">
        <f>申告書作成!C288</f>
        <v>0</v>
      </c>
      <c r="BN4" s="112"/>
      <c r="BO4" s="111"/>
      <c r="BP4" s="111"/>
      <c r="BQ4" s="111"/>
      <c r="BR4" s="111"/>
    </row>
    <row r="5" spans="1:70" ht="19.5" customHeight="1" thickBot="1">
      <c r="A5" s="125"/>
      <c r="B5" s="126"/>
      <c r="C5" s="126"/>
      <c r="D5" s="1031">
        <f>IF(AND(1619000&lt;=D3,D3&lt;=1619999),1069000,0)</f>
        <v>0</v>
      </c>
      <c r="E5" s="1006"/>
      <c r="F5" s="1006"/>
      <c r="G5" s="1014"/>
      <c r="H5" s="120"/>
      <c r="I5" s="107"/>
      <c r="J5" s="155"/>
      <c r="K5" s="155"/>
      <c r="L5" s="155"/>
      <c r="M5" s="1019"/>
      <c r="N5" s="1019"/>
      <c r="O5" s="1019"/>
      <c r="P5" s="1019"/>
      <c r="Q5" s="154"/>
      <c r="R5" s="154"/>
      <c r="S5" s="154"/>
      <c r="T5" s="154"/>
      <c r="U5" s="154"/>
      <c r="V5" s="154"/>
      <c r="W5" s="154"/>
      <c r="X5" s="154"/>
      <c r="Y5" s="154"/>
      <c r="Z5" s="107"/>
      <c r="AA5" s="122"/>
      <c r="AB5" s="122"/>
      <c r="AC5" s="122"/>
      <c r="AD5" s="122"/>
      <c r="AE5" s="122"/>
      <c r="AF5" s="122"/>
      <c r="AG5" s="122"/>
      <c r="AH5" s="122"/>
      <c r="AI5" s="122"/>
      <c r="AJ5" s="127"/>
      <c r="AK5" s="109"/>
      <c r="AL5" s="109"/>
      <c r="AM5" s="109"/>
      <c r="AN5" s="109"/>
      <c r="AO5" s="109"/>
      <c r="AP5" s="1009">
        <f ca="1">IF(AND(AP2&lt;70,AP3&lt;=9500000,AP3&gt;9000000),220000,0)</f>
        <v>0</v>
      </c>
      <c r="AQ5" s="1009"/>
      <c r="AR5" s="1009"/>
      <c r="AS5" s="1009"/>
      <c r="AT5" s="1009">
        <f ca="1">IF(AND(AP2&gt;=70,AP2&lt;=115,AP3&lt;=9500000,AP3&gt;9000000),260000,0)</f>
        <v>0</v>
      </c>
      <c r="AU5" s="1009"/>
      <c r="AV5" s="1009"/>
      <c r="AW5" s="1009"/>
      <c r="AX5" s="109"/>
      <c r="AY5" s="1064"/>
      <c r="AZ5" s="1064"/>
      <c r="BA5" s="1064"/>
      <c r="BB5" s="1064"/>
      <c r="BC5" s="1064"/>
      <c r="BD5" s="1064"/>
      <c r="BE5" s="1064"/>
      <c r="BF5" s="1064"/>
      <c r="BG5" s="109"/>
      <c r="BI5" s="111">
        <v>4</v>
      </c>
      <c r="BK5" s="119" t="s">
        <v>347</v>
      </c>
      <c r="BL5" s="112"/>
      <c r="BM5" s="111">
        <f>申告書作成!C293</f>
        <v>0</v>
      </c>
      <c r="BN5" s="112"/>
      <c r="BO5" s="111"/>
      <c r="BP5" s="111"/>
      <c r="BQ5" s="111"/>
      <c r="BR5" s="111"/>
    </row>
    <row r="6" spans="1:70" ht="19.5" thickBot="1">
      <c r="A6" s="125"/>
      <c r="B6" s="126"/>
      <c r="C6" s="126"/>
      <c r="D6" s="1031">
        <f>IF(AND(1620000&lt;=D3,D3&lt;=1621999),1070000,0)</f>
        <v>0</v>
      </c>
      <c r="E6" s="1006"/>
      <c r="F6" s="1006"/>
      <c r="G6" s="1014"/>
      <c r="H6" s="120"/>
      <c r="I6" s="107"/>
      <c r="J6" s="1037" t="s">
        <v>296</v>
      </c>
      <c r="K6" s="1038"/>
      <c r="L6" s="1038"/>
      <c r="M6" s="1039"/>
      <c r="N6" s="1046" t="s">
        <v>297</v>
      </c>
      <c r="O6" s="1046"/>
      <c r="P6" s="1046"/>
      <c r="Q6" s="1046"/>
      <c r="R6" s="1047" t="s">
        <v>298</v>
      </c>
      <c r="S6" s="1047"/>
      <c r="T6" s="1047"/>
      <c r="U6" s="1047"/>
      <c r="V6" s="1047" t="s">
        <v>299</v>
      </c>
      <c r="W6" s="1047"/>
      <c r="X6" s="1047"/>
      <c r="Y6" s="1047"/>
      <c r="Z6" s="107"/>
      <c r="AA6" s="1016">
        <f>申告書作成!L90-申告書作成!Q90</f>
        <v>0</v>
      </c>
      <c r="AB6" s="1016"/>
      <c r="AC6" s="1016"/>
      <c r="AD6" s="1016"/>
      <c r="AE6" s="1016">
        <f>申告書作成!L92-申告書作成!Q92</f>
        <v>0</v>
      </c>
      <c r="AF6" s="1016"/>
      <c r="AG6" s="1016"/>
      <c r="AH6" s="1016"/>
      <c r="AI6" s="122"/>
      <c r="AJ6" s="123"/>
      <c r="AK6" s="109"/>
      <c r="AL6" s="109"/>
      <c r="AM6" s="109"/>
      <c r="AN6" s="109"/>
      <c r="AO6" s="109"/>
      <c r="AP6" s="1009">
        <f ca="1">IF(AND(AP2&lt;70,AP3&lt;=10000000,AP3&gt;9500000),110000,0)</f>
        <v>0</v>
      </c>
      <c r="AQ6" s="1009"/>
      <c r="AR6" s="1009"/>
      <c r="AS6" s="1009"/>
      <c r="AT6" s="1009">
        <f ca="1">IF(AND(AP2&gt;=70,AP2&lt;=115,AP3&lt;=10000000,AP3&gt;9500000),110000,0)</f>
        <v>0</v>
      </c>
      <c r="AU6" s="1009"/>
      <c r="AV6" s="1009"/>
      <c r="AW6" s="1009"/>
      <c r="AX6" s="109"/>
      <c r="AY6" s="1064"/>
      <c r="AZ6" s="1064"/>
      <c r="BA6" s="1064"/>
      <c r="BB6" s="1064"/>
      <c r="BC6" s="1064"/>
      <c r="BD6" s="1064"/>
      <c r="BE6" s="1064"/>
      <c r="BF6" s="1064"/>
      <c r="BG6" s="109"/>
      <c r="BI6" s="111">
        <v>5</v>
      </c>
      <c r="BK6" s="111"/>
      <c r="BL6" s="112"/>
      <c r="BM6" s="111">
        <f>申告書作成!C298</f>
        <v>0</v>
      </c>
      <c r="BN6" s="112"/>
      <c r="BO6" s="111"/>
      <c r="BP6" s="111"/>
      <c r="BQ6" s="111"/>
      <c r="BR6" s="111"/>
    </row>
    <row r="7" spans="1:70" ht="19.5" thickBot="1">
      <c r="A7" s="125"/>
      <c r="B7" s="126"/>
      <c r="C7" s="126"/>
      <c r="D7" s="1031">
        <f>IF(AND(1622000&lt;=D3,D3&lt;=1623999),1072000,0)</f>
        <v>0</v>
      </c>
      <c r="E7" s="1006"/>
      <c r="F7" s="1006"/>
      <c r="G7" s="1014"/>
      <c r="H7" s="120"/>
      <c r="I7" s="107"/>
      <c r="J7" s="1037">
        <v>-130</v>
      </c>
      <c r="K7" s="1038"/>
      <c r="L7" s="1038"/>
      <c r="M7" s="1039"/>
      <c r="N7" s="1044">
        <f ca="1">IF(AND(M4="未満",N1&lt;=10000000,V1&lt;1300000),MAX(V1-600000,0),0)</f>
        <v>0</v>
      </c>
      <c r="O7" s="1043"/>
      <c r="P7" s="1043"/>
      <c r="Q7" s="1043"/>
      <c r="R7" s="1043">
        <f ca="1">IF(AND(M4="未満",10000000&lt;N1,N1&lt;=20000000,V1&lt;1300000),MAX(V1-500000,0),0)</f>
        <v>0</v>
      </c>
      <c r="S7" s="1043"/>
      <c r="T7" s="1043"/>
      <c r="U7" s="1043"/>
      <c r="V7" s="1043">
        <f ca="1">IF(AND(M4="未満",20000000&lt;N1,V1&lt;1300000),MAX(V1-400000,0),0)</f>
        <v>0</v>
      </c>
      <c r="W7" s="1043"/>
      <c r="X7" s="1043"/>
      <c r="Y7" s="1043"/>
      <c r="Z7" s="107"/>
      <c r="AA7" s="128"/>
      <c r="AB7" s="128"/>
      <c r="AC7" s="128"/>
      <c r="AD7" s="128"/>
      <c r="AE7" s="128"/>
      <c r="AF7" s="128"/>
      <c r="AG7" s="128"/>
      <c r="AH7" s="128"/>
      <c r="AI7" s="128"/>
      <c r="AJ7" s="123"/>
      <c r="AK7" s="1048"/>
      <c r="AL7" s="1048"/>
      <c r="AM7" s="1048"/>
      <c r="AN7" s="1048"/>
      <c r="AO7" s="1048"/>
      <c r="AP7" s="1048"/>
      <c r="AQ7" s="1048"/>
      <c r="AR7" s="1048"/>
      <c r="AS7" s="1048"/>
      <c r="AT7" s="1048"/>
      <c r="AU7" s="1048"/>
      <c r="AV7" s="1048"/>
      <c r="AW7" s="1048"/>
      <c r="AX7" s="109"/>
      <c r="AY7" s="1064"/>
      <c r="AZ7" s="1064"/>
      <c r="BA7" s="1064"/>
      <c r="BB7" s="1064"/>
      <c r="BC7" s="1064"/>
      <c r="BD7" s="1064"/>
      <c r="BE7" s="1064"/>
      <c r="BF7" s="1064"/>
      <c r="BG7" s="109"/>
      <c r="BI7" s="111">
        <v>6</v>
      </c>
      <c r="BJ7" s="111"/>
      <c r="BK7" s="111"/>
      <c r="BL7" s="112"/>
      <c r="BM7" s="111">
        <f>申告書作成!C303</f>
        <v>0</v>
      </c>
      <c r="BN7" s="112"/>
      <c r="BO7" s="111"/>
      <c r="BP7" s="111"/>
      <c r="BQ7" s="111"/>
      <c r="BR7" s="111"/>
    </row>
    <row r="8" spans="1:70" ht="19.5" thickBot="1">
      <c r="A8" s="1028"/>
      <c r="B8" s="1029"/>
      <c r="C8" s="1030"/>
      <c r="D8" s="1031">
        <f>IF(AND(1624000&lt;=D3,D3&lt;=1627999),1074000,0)</f>
        <v>0</v>
      </c>
      <c r="E8" s="1006"/>
      <c r="F8" s="1006"/>
      <c r="G8" s="1014"/>
      <c r="H8" s="120"/>
      <c r="I8" s="107"/>
      <c r="J8" s="1037" t="s">
        <v>300</v>
      </c>
      <c r="K8" s="1038"/>
      <c r="L8" s="1038"/>
      <c r="M8" s="1039"/>
      <c r="N8" s="1045">
        <f ca="1">IF(AND(M4="未満",N1&lt;=10000000,1300000&lt;=V1,V1&lt;4100000),V1*0.75-275000,0)</f>
        <v>0</v>
      </c>
      <c r="O8" s="1023"/>
      <c r="P8" s="1023"/>
      <c r="Q8" s="1023"/>
      <c r="R8" s="1023">
        <f ca="1">IF(AND(M4="未満",10000000&lt;N1,N1&lt;=20000000,1300000&lt;=V1,V1&lt;4100000),V1*0.75-175000,0)</f>
        <v>0</v>
      </c>
      <c r="S8" s="1023"/>
      <c r="T8" s="1023"/>
      <c r="U8" s="1023"/>
      <c r="V8" s="1023">
        <f ca="1">IF(AND(M4="未満",20000000&lt;N1,1300000&lt;=V1,V1&lt;4100000),V1*0.75-75000,0)</f>
        <v>0</v>
      </c>
      <c r="W8" s="1023"/>
      <c r="X8" s="1023"/>
      <c r="Y8" s="1023"/>
      <c r="Z8" s="107"/>
      <c r="AA8" s="1003">
        <f>MIN(AA4,AA6)</f>
        <v>0</v>
      </c>
      <c r="AB8" s="1003"/>
      <c r="AC8" s="1003"/>
      <c r="AD8" s="1003"/>
      <c r="AE8" s="1003">
        <f>MIN(AE4,AE6)</f>
        <v>0</v>
      </c>
      <c r="AF8" s="1003"/>
      <c r="AG8" s="1003"/>
      <c r="AH8" s="1003"/>
      <c r="AI8" s="108"/>
      <c r="AJ8" s="109"/>
      <c r="AK8" s="1049" t="s">
        <v>288</v>
      </c>
      <c r="AL8" s="1027"/>
      <c r="AM8" s="1027"/>
      <c r="AN8" s="1027"/>
      <c r="AO8" s="1027"/>
      <c r="AP8" s="1050"/>
      <c r="AQ8" s="109"/>
      <c r="AR8" s="109"/>
      <c r="AS8" s="109"/>
      <c r="AT8" s="109"/>
      <c r="AU8" s="109"/>
      <c r="AV8" s="109"/>
      <c r="AW8" s="109"/>
      <c r="AX8" s="109"/>
      <c r="AY8" s="1064"/>
      <c r="AZ8" s="1064"/>
      <c r="BA8" s="1064"/>
      <c r="BB8" s="1064"/>
      <c r="BC8" s="1064"/>
      <c r="BD8" s="1064"/>
      <c r="BE8" s="1064"/>
      <c r="BF8" s="1064"/>
      <c r="BG8" s="109"/>
      <c r="BI8" s="111"/>
      <c r="BJ8" s="111"/>
      <c r="BK8" s="111"/>
      <c r="BL8" s="112"/>
      <c r="BM8" s="111">
        <f>申告書作成!C308</f>
        <v>0</v>
      </c>
      <c r="BN8" s="112"/>
      <c r="BO8" s="111"/>
      <c r="BP8" s="111"/>
      <c r="BQ8" s="111"/>
      <c r="BR8" s="111"/>
    </row>
    <row r="9" spans="1:70" ht="19.5" thickBot="1">
      <c r="A9" s="1032">
        <f>IF(AND(1628000&lt;=D3,D3&lt;=6599999),ROUNDDOWN(D3/4,-3),0)</f>
        <v>0</v>
      </c>
      <c r="B9" s="1006"/>
      <c r="C9" s="1014"/>
      <c r="D9" s="1031">
        <f>IF(AND(407000&lt;=A9,A9&lt;=449000),A9*2.4+100000,0)</f>
        <v>0</v>
      </c>
      <c r="E9" s="1006"/>
      <c r="F9" s="1006"/>
      <c r="G9" s="1014"/>
      <c r="H9" s="120"/>
      <c r="I9" s="107"/>
      <c r="J9" s="1037" t="s">
        <v>301</v>
      </c>
      <c r="K9" s="1038"/>
      <c r="L9" s="1038"/>
      <c r="M9" s="1039"/>
      <c r="N9" s="1045">
        <f ca="1">IF(AND(M4="未満",N1&lt;=10000000,4100000&lt;=V1,V1&lt;7700000),V1*0.85-685000,0)</f>
        <v>0</v>
      </c>
      <c r="O9" s="1023"/>
      <c r="P9" s="1023"/>
      <c r="Q9" s="1023"/>
      <c r="R9" s="1023">
        <f ca="1">IF(AND(M4="未満",10000000&lt;N1,N1&lt;=20000000,4100000&lt;=V1,V1&lt;7700000),V1*0.85-585000,0)</f>
        <v>0</v>
      </c>
      <c r="S9" s="1023"/>
      <c r="T9" s="1023"/>
      <c r="U9" s="1023"/>
      <c r="V9" s="1023">
        <f ca="1">IF(AND(M4="未満",20000000&lt;N1,4100000&lt;=V1,V1&lt;7700000),V1*0.85-485000,0)</f>
        <v>0</v>
      </c>
      <c r="W9" s="1023"/>
      <c r="X9" s="1023"/>
      <c r="Y9" s="1023"/>
      <c r="Z9" s="107"/>
      <c r="AA9" s="1020" t="s">
        <v>292</v>
      </c>
      <c r="AB9" s="1021"/>
      <c r="AC9" s="1021"/>
      <c r="AD9" s="1021"/>
      <c r="AE9" s="1003">
        <f>SUM(AA8:AH8)</f>
        <v>0</v>
      </c>
      <c r="AF9" s="1003"/>
      <c r="AG9" s="1003"/>
      <c r="AH9" s="1003"/>
      <c r="AI9" s="108"/>
      <c r="AJ9" s="109"/>
      <c r="AK9" s="1025">
        <f>申告書作成!O280</f>
        <v>0</v>
      </c>
      <c r="AL9" s="1003"/>
      <c r="AM9" s="1003"/>
      <c r="AN9" s="1003"/>
      <c r="AO9" s="118"/>
      <c r="AP9" s="109"/>
      <c r="AQ9" s="109"/>
      <c r="AR9" s="109"/>
      <c r="AS9" s="109"/>
      <c r="AT9" s="109"/>
      <c r="AU9" s="109"/>
      <c r="AV9" s="109"/>
      <c r="AW9" s="109"/>
      <c r="AX9" s="109"/>
      <c r="AY9" s="109"/>
      <c r="AZ9" s="109"/>
      <c r="BA9" s="109"/>
      <c r="BB9" s="109"/>
      <c r="BC9" s="109"/>
      <c r="BD9" s="109"/>
      <c r="BE9" s="109"/>
      <c r="BF9" s="109"/>
      <c r="BG9" s="109"/>
      <c r="BI9" s="111"/>
      <c r="BJ9" s="111"/>
      <c r="BK9" s="111"/>
      <c r="BL9" s="112"/>
      <c r="BM9" s="111"/>
      <c r="BN9" s="112"/>
    </row>
    <row r="10" spans="1:70" ht="19.5" thickBot="1">
      <c r="A10" s="129"/>
      <c r="B10" s="130"/>
      <c r="C10" s="131"/>
      <c r="D10" s="1031">
        <f>IF(AND(450000&lt;=A9,A9&lt;=899000),A9*2.8-80000,0)</f>
        <v>0</v>
      </c>
      <c r="E10" s="1006"/>
      <c r="F10" s="1006"/>
      <c r="G10" s="1014"/>
      <c r="H10" s="120"/>
      <c r="I10" s="107"/>
      <c r="J10" s="1037" t="s">
        <v>302</v>
      </c>
      <c r="K10" s="1038"/>
      <c r="L10" s="1038"/>
      <c r="M10" s="1039"/>
      <c r="N10" s="1045">
        <f ca="1">IF(AND(M4="未満",N1&lt;=10000000,7700000&lt;=V1,V1&lt;10000000),V1*0.95-1455000,0)</f>
        <v>0</v>
      </c>
      <c r="O10" s="1023"/>
      <c r="P10" s="1023"/>
      <c r="Q10" s="1023"/>
      <c r="R10" s="1023">
        <f ca="1">IF(AND(M4="未満",10000000&lt;N1,N1&lt;=20000000,7700000&lt;=V1,V1&lt;10000000),V1*0.95-1355000,0)</f>
        <v>0</v>
      </c>
      <c r="S10" s="1023"/>
      <c r="T10" s="1023"/>
      <c r="U10" s="1023"/>
      <c r="V10" s="1023">
        <f ca="1">IF(AND(M4="未満",20000000&lt;N1,7700000&lt;=V1,V1&lt;10000000),V1*0.95-1255000,0)</f>
        <v>0</v>
      </c>
      <c r="W10" s="1023"/>
      <c r="X10" s="1023"/>
      <c r="Y10" s="1023"/>
      <c r="Z10" s="107"/>
      <c r="AA10" s="108"/>
      <c r="AB10" s="108"/>
      <c r="AC10" s="108"/>
      <c r="AD10" s="108"/>
      <c r="AE10" s="108"/>
      <c r="AF10" s="108"/>
      <c r="AG10" s="108"/>
      <c r="AH10" s="108"/>
      <c r="AI10" s="108"/>
      <c r="AJ10" s="109"/>
      <c r="AK10" s="1009" t="s">
        <v>306</v>
      </c>
      <c r="AL10" s="1009"/>
      <c r="AM10" s="1009"/>
      <c r="AN10" s="1009"/>
      <c r="AO10" s="1009">
        <v>-900</v>
      </c>
      <c r="AP10" s="1009"/>
      <c r="AQ10" s="1009"/>
      <c r="AR10" s="1009"/>
      <c r="AS10" s="1009">
        <v>-950</v>
      </c>
      <c r="AT10" s="1009"/>
      <c r="AU10" s="1009"/>
      <c r="AV10" s="1009"/>
      <c r="AW10" s="1009">
        <v>-1000</v>
      </c>
      <c r="AX10" s="1009"/>
      <c r="AY10" s="1009"/>
      <c r="AZ10" s="1009"/>
      <c r="BA10" s="109"/>
      <c r="BB10" s="109"/>
      <c r="BC10" s="109"/>
      <c r="BD10" s="109"/>
      <c r="BE10" s="109"/>
      <c r="BF10" s="109"/>
      <c r="BG10" s="109"/>
      <c r="BI10" s="111"/>
      <c r="BJ10" s="111"/>
      <c r="BK10" s="111"/>
      <c r="BL10" s="112"/>
      <c r="BM10" s="111"/>
      <c r="BN10" s="112"/>
    </row>
    <row r="11" spans="1:70" ht="19.5" thickBot="1">
      <c r="A11" s="125"/>
      <c r="B11" s="126"/>
      <c r="C11" s="126"/>
      <c r="D11" s="1031">
        <f>IF(AND(900000&lt;=A9,A9&lt;=1649000),A9*3.2-440000,0)</f>
        <v>0</v>
      </c>
      <c r="E11" s="1006"/>
      <c r="F11" s="1006"/>
      <c r="G11" s="1014"/>
      <c r="H11" s="120"/>
      <c r="I11" s="107"/>
      <c r="J11" s="1037" t="s">
        <v>303</v>
      </c>
      <c r="K11" s="1038"/>
      <c r="L11" s="1038"/>
      <c r="M11" s="1039"/>
      <c r="N11" s="1052">
        <f ca="1">IF(AND(M4="未満",N1&lt;=10000000,10000000&lt;=V1),V1-1955000,0)</f>
        <v>0</v>
      </c>
      <c r="O11" s="1022"/>
      <c r="P11" s="1022"/>
      <c r="Q11" s="1022"/>
      <c r="R11" s="1022">
        <f ca="1">IF(AND(M4="未満",10000000&lt;N1,N1&lt;=20000000,10000000&lt;=V1),V1-1855000,0)</f>
        <v>0</v>
      </c>
      <c r="S11" s="1022"/>
      <c r="T11" s="1022"/>
      <c r="U11" s="1022"/>
      <c r="V11" s="1022">
        <f ca="1">IF(AND(M4="未満",20000000&lt;N1,10000000&lt;=V1),V1-1755000,0)</f>
        <v>0</v>
      </c>
      <c r="W11" s="1022"/>
      <c r="X11" s="1022"/>
      <c r="Y11" s="1022"/>
      <c r="Z11" s="107"/>
      <c r="AJ11" s="109"/>
      <c r="AK11" s="1009" t="s">
        <v>307</v>
      </c>
      <c r="AL11" s="1009"/>
      <c r="AM11" s="1009"/>
      <c r="AN11" s="1009"/>
      <c r="AO11" s="1009">
        <f ca="1">IF(AND(480000&lt;AK9,AK9&lt;=950000,AP3&lt;=9000000),330000,0)</f>
        <v>0</v>
      </c>
      <c r="AP11" s="1009"/>
      <c r="AQ11" s="1009"/>
      <c r="AR11" s="1009"/>
      <c r="AS11" s="1009">
        <f ca="1">IF(AND(480000&lt;AK9,AK9&lt;=950000,9000000&lt;AP3,AP3&lt;=9500000),220000,0)</f>
        <v>0</v>
      </c>
      <c r="AT11" s="1009"/>
      <c r="AU11" s="1009"/>
      <c r="AV11" s="1009"/>
      <c r="AW11" s="1009">
        <f ca="1">IF(AND(480000&lt;AK9,AK9&lt;=950000,9500000&lt;AP3,AP3&lt;=10000000),110000,0)</f>
        <v>0</v>
      </c>
      <c r="AX11" s="1009"/>
      <c r="AY11" s="1009"/>
      <c r="AZ11" s="1009"/>
      <c r="BA11" s="1009">
        <v>33</v>
      </c>
      <c r="BB11" s="1009"/>
      <c r="BC11" s="1009">
        <v>22</v>
      </c>
      <c r="BD11" s="1009"/>
      <c r="BE11" s="1009">
        <v>11</v>
      </c>
      <c r="BF11" s="1009"/>
      <c r="BG11" s="109"/>
      <c r="BI11" s="111"/>
      <c r="BJ11" s="111"/>
      <c r="BK11" s="111"/>
      <c r="BL11" s="112"/>
      <c r="BM11" s="111"/>
      <c r="BN11" s="112"/>
    </row>
    <row r="12" spans="1:70" ht="19.5" thickBot="1">
      <c r="A12" s="132"/>
      <c r="B12" s="133"/>
      <c r="C12" s="133"/>
      <c r="D12" s="1031">
        <f>IF(AND(6600000&lt;=D3,D3&lt;=8499999),D3*90%-1100000,0)</f>
        <v>0</v>
      </c>
      <c r="E12" s="1006"/>
      <c r="F12" s="1006"/>
      <c r="G12" s="1014"/>
      <c r="H12" s="120"/>
      <c r="I12" s="107"/>
      <c r="J12" s="1037" t="s">
        <v>304</v>
      </c>
      <c r="K12" s="1038"/>
      <c r="L12" s="1038"/>
      <c r="M12" s="1039"/>
      <c r="N12" s="1046" t="s">
        <v>297</v>
      </c>
      <c r="O12" s="1046"/>
      <c r="P12" s="1046"/>
      <c r="Q12" s="1046"/>
      <c r="R12" s="1047" t="s">
        <v>298</v>
      </c>
      <c r="S12" s="1047"/>
      <c r="T12" s="1047"/>
      <c r="U12" s="1047"/>
      <c r="V12" s="1047" t="s">
        <v>299</v>
      </c>
      <c r="W12" s="1047"/>
      <c r="X12" s="1047"/>
      <c r="Y12" s="1047"/>
      <c r="Z12" s="107"/>
      <c r="AB12" s="1003">
        <v>1958</v>
      </c>
      <c r="AC12" s="1003"/>
      <c r="AD12" s="1003"/>
      <c r="AE12" s="1003" t="s">
        <v>522</v>
      </c>
      <c r="AF12" s="1003"/>
      <c r="AG12" s="1003"/>
      <c r="AJ12" s="109"/>
      <c r="AK12" s="1009" t="s">
        <v>308</v>
      </c>
      <c r="AL12" s="1009"/>
      <c r="AM12" s="1009"/>
      <c r="AN12" s="1009"/>
      <c r="AO12" s="1009">
        <f ca="1">IF(AND(950000&lt;AK9,AK9&lt;=1000000,AP3&lt;=9000000),330000,0)</f>
        <v>0</v>
      </c>
      <c r="AP12" s="1009"/>
      <c r="AQ12" s="1009"/>
      <c r="AR12" s="1009"/>
      <c r="AS12" s="1009">
        <f ca="1">IF(AND(950000&lt;AK9,AK9&lt;=1000000,9000000&lt;AP3,AP3&lt;=9500000),220000,0)</f>
        <v>0</v>
      </c>
      <c r="AT12" s="1009"/>
      <c r="AU12" s="1009"/>
      <c r="AV12" s="1009"/>
      <c r="AW12" s="1009">
        <f ca="1">IF(AND(950000&lt;AK9,AK9&lt;=1000000,9500000&lt;AP3,AP3&lt;=10000000),110000,0)</f>
        <v>0</v>
      </c>
      <c r="AX12" s="1009"/>
      <c r="AY12" s="1009"/>
      <c r="AZ12" s="1009"/>
      <c r="BA12" s="1009">
        <v>33</v>
      </c>
      <c r="BB12" s="1009"/>
      <c r="BC12" s="1009">
        <v>22</v>
      </c>
      <c r="BD12" s="1009"/>
      <c r="BE12" s="1009">
        <v>11</v>
      </c>
      <c r="BF12" s="1009"/>
      <c r="BG12" s="109"/>
      <c r="BI12" s="111"/>
      <c r="BJ12" s="111"/>
      <c r="BK12" s="111"/>
      <c r="BL12" s="112"/>
      <c r="BM12" s="111"/>
      <c r="BN12" s="112"/>
    </row>
    <row r="13" spans="1:70" ht="19.5" thickBot="1">
      <c r="A13" s="1053" t="s">
        <v>233</v>
      </c>
      <c r="B13" s="1054"/>
      <c r="C13" s="1055"/>
      <c r="D13" s="1031">
        <f>IF(8500000&lt;=D3,D3-1950000,0)</f>
        <v>0</v>
      </c>
      <c r="E13" s="1006"/>
      <c r="F13" s="1006"/>
      <c r="G13" s="1014"/>
      <c r="H13" s="120"/>
      <c r="I13" s="107"/>
      <c r="J13" s="1037">
        <v>-330</v>
      </c>
      <c r="K13" s="1038"/>
      <c r="L13" s="1038"/>
      <c r="M13" s="1039"/>
      <c r="N13" s="1044">
        <f ca="1">IF(AND(M4="以上",N1&lt;=10000000,V1&lt;3300000),MAX(V1-1100000,0),0)</f>
        <v>0</v>
      </c>
      <c r="O13" s="1043"/>
      <c r="P13" s="1043"/>
      <c r="Q13" s="1043"/>
      <c r="R13" s="1043">
        <f ca="1">IF(AND(M4="以上",10000000&lt;N1,N1&lt;=20000000,V1&lt;3300000),MAX(V1-1000000,0),0)</f>
        <v>0</v>
      </c>
      <c r="S13" s="1043"/>
      <c r="T13" s="1043"/>
      <c r="U13" s="1043"/>
      <c r="V13" s="1043">
        <f ca="1">IF(AND(M4="以上",20000000&lt;N7,V1&lt;3300000),MAX(V1-900000,0),0)</f>
        <v>0</v>
      </c>
      <c r="W13" s="1043"/>
      <c r="X13" s="1043"/>
      <c r="Y13" s="1043"/>
      <c r="Z13" s="107"/>
      <c r="AB13" s="1003">
        <v>1959</v>
      </c>
      <c r="AC13" s="1003"/>
      <c r="AD13" s="1003"/>
      <c r="AE13" s="1003" t="s">
        <v>523</v>
      </c>
      <c r="AF13" s="1003"/>
      <c r="AG13" s="1003"/>
      <c r="AJ13" s="109"/>
      <c r="AK13" s="1009" t="s">
        <v>309</v>
      </c>
      <c r="AL13" s="1009"/>
      <c r="AM13" s="1009"/>
      <c r="AN13" s="1009"/>
      <c r="AO13" s="1009">
        <f ca="1">IF(AND(1000000&lt;AK9,AK9&lt;=1050000,AP3&lt;=9000000),310000,0)</f>
        <v>0</v>
      </c>
      <c r="AP13" s="1009"/>
      <c r="AQ13" s="1009"/>
      <c r="AR13" s="1009"/>
      <c r="AS13" s="1009">
        <f ca="1">IF(AND(1000000&lt;AK9,AK9&lt;=1050000,9000000&lt;AP3,AP3&lt;=9500000),210000,0)</f>
        <v>0</v>
      </c>
      <c r="AT13" s="1009"/>
      <c r="AU13" s="1009"/>
      <c r="AV13" s="1009"/>
      <c r="AW13" s="1009">
        <f ca="1">IF(AND(1000000&lt;AK9,AK9&lt;=1050000,9500000&lt;AP3,AP3&lt;=10000000),110000,0)</f>
        <v>0</v>
      </c>
      <c r="AX13" s="1009"/>
      <c r="AY13" s="1009"/>
      <c r="AZ13" s="1009"/>
      <c r="BA13" s="1009">
        <v>31</v>
      </c>
      <c r="BB13" s="1009"/>
      <c r="BC13" s="1009">
        <v>21</v>
      </c>
      <c r="BD13" s="1009"/>
      <c r="BE13" s="1009">
        <v>11</v>
      </c>
      <c r="BF13" s="1009"/>
      <c r="BG13" s="109"/>
      <c r="BI13" s="111"/>
      <c r="BJ13" s="111"/>
      <c r="BK13" s="111"/>
      <c r="BL13" s="112"/>
      <c r="BM13" s="111"/>
      <c r="BN13" s="112"/>
    </row>
    <row r="14" spans="1:70" ht="19.5" thickBot="1">
      <c r="A14" s="1056"/>
      <c r="B14" s="1054"/>
      <c r="C14" s="1055"/>
      <c r="D14" s="1057">
        <f>MAX(D4:G13)</f>
        <v>0</v>
      </c>
      <c r="E14" s="1058"/>
      <c r="F14" s="1058"/>
      <c r="G14" s="1059"/>
      <c r="H14" s="120"/>
      <c r="I14" s="107"/>
      <c r="J14" s="1037" t="s">
        <v>869</v>
      </c>
      <c r="K14" s="1038"/>
      <c r="L14" s="1038"/>
      <c r="M14" s="1039"/>
      <c r="N14" s="1045">
        <f ca="1">IF(AND(M4="以上",N1&lt;=10000000,3300000&lt;=V1,V1&lt;4100000),V1*0.75-275000,0)</f>
        <v>0</v>
      </c>
      <c r="O14" s="1023"/>
      <c r="P14" s="1023"/>
      <c r="Q14" s="1023"/>
      <c r="R14" s="1023">
        <f ca="1">IF(AND(M4="以上",10000000&lt;N1,N1&lt;=20000000,3300000&lt;=V1,V1&lt;4100000),V1*0.75-175000,0)</f>
        <v>0</v>
      </c>
      <c r="S14" s="1023"/>
      <c r="T14" s="1023"/>
      <c r="U14" s="1023"/>
      <c r="V14" s="1023">
        <f ca="1">IF(AND(M4="以上",20000000&lt;N7,3300000&lt;=V1,V1&lt;4100000),V1*0.75-75000,0)</f>
        <v>0</v>
      </c>
      <c r="W14" s="1023"/>
      <c r="X14" s="1023"/>
      <c r="Y14" s="1023"/>
      <c r="Z14" s="107"/>
      <c r="AB14" s="1003">
        <v>1960</v>
      </c>
      <c r="AC14" s="1003"/>
      <c r="AD14" s="1003"/>
      <c r="AE14" s="1003" t="s">
        <v>524</v>
      </c>
      <c r="AF14" s="1003"/>
      <c r="AG14" s="1003"/>
      <c r="AJ14" s="109"/>
      <c r="AK14" s="1009" t="s">
        <v>310</v>
      </c>
      <c r="AL14" s="1009"/>
      <c r="AM14" s="1009"/>
      <c r="AN14" s="1009"/>
      <c r="AO14" s="1009">
        <f ca="1">IF(AND(1050000&lt;AK9,AK9&lt;=1100000,AP3&lt;=9000000),260000,0)</f>
        <v>0</v>
      </c>
      <c r="AP14" s="1009"/>
      <c r="AQ14" s="1009"/>
      <c r="AR14" s="1009"/>
      <c r="AS14" s="1009">
        <f ca="1">IF(AND(1050000&lt;AK9,AK9&lt;=1100000,9000000&lt;AP3,AP3&lt;=9500000),180000,0)</f>
        <v>0</v>
      </c>
      <c r="AT14" s="1009"/>
      <c r="AU14" s="1009"/>
      <c r="AV14" s="1009"/>
      <c r="AW14" s="1009">
        <f ca="1">IF(AND(1050000&lt;AK9,AK9&lt;=1100000,9500000&lt;AP3,AP3&lt;=10000000),90000,0)</f>
        <v>0</v>
      </c>
      <c r="AX14" s="1009"/>
      <c r="AY14" s="1009"/>
      <c r="AZ14" s="1009"/>
      <c r="BA14" s="1009">
        <v>26</v>
      </c>
      <c r="BB14" s="1009"/>
      <c r="BC14" s="1009">
        <v>18</v>
      </c>
      <c r="BD14" s="1009"/>
      <c r="BE14" s="1009">
        <v>9</v>
      </c>
      <c r="BF14" s="1009"/>
      <c r="BG14" s="109"/>
      <c r="BI14" s="111"/>
      <c r="BJ14" s="111"/>
      <c r="BK14" s="111"/>
      <c r="BL14" s="112"/>
      <c r="BM14" s="111"/>
      <c r="BN14" s="112"/>
    </row>
    <row r="15" spans="1:70" ht="19.5" thickBot="1">
      <c r="A15" s="134"/>
      <c r="B15" s="134"/>
      <c r="C15" s="134"/>
      <c r="D15" s="134"/>
      <c r="E15" s="134"/>
      <c r="F15" s="134"/>
      <c r="G15" s="134"/>
      <c r="H15" s="135"/>
      <c r="I15" s="107"/>
      <c r="J15" s="1037" t="s">
        <v>301</v>
      </c>
      <c r="K15" s="1038"/>
      <c r="L15" s="1038"/>
      <c r="M15" s="1039"/>
      <c r="N15" s="1045">
        <f ca="1">IF(AND(M4="以上",N1&lt;=10000000,4100000&lt;=V1,V1&lt;7700000),V1*0.85-685000,0)</f>
        <v>0</v>
      </c>
      <c r="O15" s="1023"/>
      <c r="P15" s="1023"/>
      <c r="Q15" s="1023"/>
      <c r="R15" s="1023">
        <f ca="1">IF(AND(M4="以上",10000000&lt;N1,N1&lt;=20000000,4100000&lt;=V1,V1&lt;7700000),V1*0.85-585000,0)</f>
        <v>0</v>
      </c>
      <c r="S15" s="1023"/>
      <c r="T15" s="1023"/>
      <c r="U15" s="1023"/>
      <c r="V15" s="1023">
        <f ca="1">IF(AND(M4="以上",20000000&lt;N7,4100000&lt;=V1,V1&lt;7700000),V1*0.85-485000,0)</f>
        <v>0</v>
      </c>
      <c r="W15" s="1023"/>
      <c r="X15" s="1023"/>
      <c r="Y15" s="1023"/>
      <c r="Z15" s="107"/>
      <c r="AB15" s="1003">
        <v>1961</v>
      </c>
      <c r="AC15" s="1003"/>
      <c r="AD15" s="1003"/>
      <c r="AE15" s="1003" t="s">
        <v>525</v>
      </c>
      <c r="AF15" s="1003"/>
      <c r="AG15" s="1003"/>
      <c r="AJ15" s="109"/>
      <c r="AK15" s="1009" t="s">
        <v>311</v>
      </c>
      <c r="AL15" s="1009"/>
      <c r="AM15" s="1009"/>
      <c r="AN15" s="1009"/>
      <c r="AO15" s="1009">
        <f ca="1">IF(AND(1100000&lt;AK9,AK9&lt;=1150000,AP3&lt;=9000000),210000,0)</f>
        <v>0</v>
      </c>
      <c r="AP15" s="1009"/>
      <c r="AQ15" s="1009"/>
      <c r="AR15" s="1009"/>
      <c r="AS15" s="1009">
        <f ca="1">IF(AND(1100000&lt;AK9,AK9&lt;=1150000,9000000&lt;AP3,AP3&lt;=9500000),140000,0)</f>
        <v>0</v>
      </c>
      <c r="AT15" s="1009"/>
      <c r="AU15" s="1009"/>
      <c r="AV15" s="1009"/>
      <c r="AW15" s="1009">
        <f ca="1">IF(AND(1100000&lt;AK9,AK9&lt;=1150000,9500000&lt;AP3,AP3&lt;=10000000),70000,0)</f>
        <v>0</v>
      </c>
      <c r="AX15" s="1009"/>
      <c r="AY15" s="1009"/>
      <c r="AZ15" s="1009"/>
      <c r="BA15" s="1009">
        <v>21</v>
      </c>
      <c r="BB15" s="1009"/>
      <c r="BC15" s="1009">
        <v>14</v>
      </c>
      <c r="BD15" s="1009"/>
      <c r="BE15" s="1009">
        <v>7</v>
      </c>
      <c r="BF15" s="1009"/>
      <c r="BG15" s="109"/>
      <c r="BI15" s="111"/>
      <c r="BJ15" s="111"/>
    </row>
    <row r="16" spans="1:70" ht="19.5" thickBot="1">
      <c r="I16" s="107"/>
      <c r="J16" s="1037" t="s">
        <v>302</v>
      </c>
      <c r="K16" s="1038"/>
      <c r="L16" s="1038"/>
      <c r="M16" s="1039"/>
      <c r="N16" s="1045">
        <f ca="1">IF(AND(M4="以上",N1&lt;=10000000,7700000&lt;=V1,V1&lt;10000000),V1*0.95-1455000,0)</f>
        <v>0</v>
      </c>
      <c r="O16" s="1023"/>
      <c r="P16" s="1023"/>
      <c r="Q16" s="1023"/>
      <c r="R16" s="1023">
        <f ca="1">IF(AND(M4="以上",10000000&lt;N1,N1&lt;=20000000,7700000&lt;=V1,V1&lt;10000000),V1*0.95-1355000,0)</f>
        <v>0</v>
      </c>
      <c r="S16" s="1023"/>
      <c r="T16" s="1023"/>
      <c r="U16" s="1023"/>
      <c r="V16" s="1023">
        <f ca="1">IF(AND(M4="以上",20000000&lt;N7,7700000&lt;=V1,V1&lt;10000000),V1*0.95-1255000,0)</f>
        <v>0</v>
      </c>
      <c r="W16" s="1023"/>
      <c r="X16" s="1023"/>
      <c r="Y16" s="1023"/>
      <c r="Z16" s="107"/>
      <c r="AB16" s="1003">
        <v>1962</v>
      </c>
      <c r="AC16" s="1003"/>
      <c r="AD16" s="1003"/>
      <c r="AE16" s="1003" t="s">
        <v>526</v>
      </c>
      <c r="AF16" s="1003"/>
      <c r="AG16" s="1003"/>
      <c r="AJ16" s="109"/>
      <c r="AK16" s="1009" t="s">
        <v>312</v>
      </c>
      <c r="AL16" s="1009"/>
      <c r="AM16" s="1009"/>
      <c r="AN16" s="1009"/>
      <c r="AO16" s="1009">
        <f ca="1">IF(AND(1150000&lt;AK9,AK9&lt;=1200000,AP3&lt;=9000000),160000,0)</f>
        <v>0</v>
      </c>
      <c r="AP16" s="1009"/>
      <c r="AQ16" s="1009"/>
      <c r="AR16" s="1009"/>
      <c r="AS16" s="1009">
        <f ca="1">IF(AND(1150000&lt;AK9,AK9&lt;=1200000,9000000&lt;AP3,AP3&lt;=9500000),110000,0)</f>
        <v>0</v>
      </c>
      <c r="AT16" s="1009"/>
      <c r="AU16" s="1009"/>
      <c r="AV16" s="1009"/>
      <c r="AW16" s="1009">
        <f ca="1">IF(AND(1150000&lt;AK9,AK9&lt;=1200000,9500000&lt;AP3,AP3&lt;=10000000),60000,0)</f>
        <v>0</v>
      </c>
      <c r="AX16" s="1009"/>
      <c r="AY16" s="1009"/>
      <c r="AZ16" s="1009"/>
      <c r="BA16" s="1009">
        <v>16</v>
      </c>
      <c r="BB16" s="1009"/>
      <c r="BC16" s="1009">
        <v>11</v>
      </c>
      <c r="BD16" s="1009"/>
      <c r="BE16" s="1009">
        <v>6</v>
      </c>
      <c r="BF16" s="1009"/>
      <c r="BG16" s="109"/>
      <c r="BJ16" s="111"/>
    </row>
    <row r="17" spans="1:62" ht="19.5" thickBot="1">
      <c r="A17" s="111"/>
      <c r="B17" s="111"/>
      <c r="I17" s="107"/>
      <c r="J17" s="1037" t="s">
        <v>303</v>
      </c>
      <c r="K17" s="1038"/>
      <c r="L17" s="1038"/>
      <c r="M17" s="1039"/>
      <c r="N17" s="1045">
        <f ca="1">IF(AND(M4="以上",N1&lt;=10000000,10000000&lt;=V1),V1-1955000,0)</f>
        <v>0</v>
      </c>
      <c r="O17" s="1023"/>
      <c r="P17" s="1022"/>
      <c r="Q17" s="1022"/>
      <c r="R17" s="1022">
        <f ca="1">IF(AND(M4="以上",10000000&lt;N1,N1&lt;=20000000,10000000&lt;=V1),V1-1855000,0)</f>
        <v>0</v>
      </c>
      <c r="S17" s="1022"/>
      <c r="T17" s="1023"/>
      <c r="U17" s="1023"/>
      <c r="V17" s="1023">
        <f ca="1">IF(AND(M4="以上",20000000&lt;N7,10000000&lt;=V1),V1-1755000,0)</f>
        <v>0</v>
      </c>
      <c r="W17" s="1023"/>
      <c r="X17" s="1023"/>
      <c r="Y17" s="1023"/>
      <c r="Z17" s="107"/>
      <c r="AB17" s="111"/>
      <c r="AC17" s="111"/>
      <c r="AD17" s="111"/>
      <c r="AJ17" s="109"/>
      <c r="AK17" s="1009" t="s">
        <v>313</v>
      </c>
      <c r="AL17" s="1009"/>
      <c r="AM17" s="1009"/>
      <c r="AN17" s="1009"/>
      <c r="AO17" s="1009">
        <f ca="1">IF(AND(1200000&lt;AK9,AK9&lt;=1250000,AP3&lt;=9000000),110000,0)</f>
        <v>0</v>
      </c>
      <c r="AP17" s="1009"/>
      <c r="AQ17" s="1009"/>
      <c r="AR17" s="1009"/>
      <c r="AS17" s="1009">
        <f ca="1">IF(AND(1200000&lt;AK9,AK9&lt;=1250000,9000000&lt;AP3,AP3&lt;=9500000),80000,0)</f>
        <v>0</v>
      </c>
      <c r="AT17" s="1009"/>
      <c r="AU17" s="1009"/>
      <c r="AV17" s="1009"/>
      <c r="AW17" s="1009">
        <f ca="1">IF(AND(1200000&lt;AK9,AK9&lt;=1250000,9500000&lt;AP3,AP3&lt;=10000000),40000,0)</f>
        <v>0</v>
      </c>
      <c r="AX17" s="1009"/>
      <c r="AY17" s="1009"/>
      <c r="AZ17" s="1009"/>
      <c r="BA17" s="1009">
        <v>11</v>
      </c>
      <c r="BB17" s="1009"/>
      <c r="BC17" s="1009">
        <v>8</v>
      </c>
      <c r="BD17" s="1009"/>
      <c r="BE17" s="1009">
        <v>4</v>
      </c>
      <c r="BF17" s="1009"/>
      <c r="BG17" s="109"/>
      <c r="BJ17" s="111"/>
    </row>
    <row r="18" spans="1:62" ht="19.5" thickBot="1">
      <c r="I18" s="107"/>
      <c r="J18" s="107"/>
      <c r="K18" s="107"/>
      <c r="L18" s="107"/>
      <c r="M18" s="121"/>
      <c r="N18" s="121"/>
      <c r="O18" s="121"/>
      <c r="P18" s="1060" t="s">
        <v>305</v>
      </c>
      <c r="Q18" s="1061"/>
      <c r="R18" s="1061"/>
      <c r="S18" s="1062"/>
      <c r="T18" s="1013">
        <f ca="1">MAX(N7:Y11,N13:Y17)</f>
        <v>0</v>
      </c>
      <c r="U18" s="1006"/>
      <c r="V18" s="1006"/>
      <c r="W18" s="1014"/>
      <c r="X18" s="107"/>
      <c r="Y18" s="107"/>
      <c r="Z18" s="107"/>
      <c r="AB18" s="111"/>
      <c r="AC18" s="111"/>
      <c r="AD18" s="111"/>
      <c r="AJ18" s="109"/>
      <c r="AK18" s="1009" t="s">
        <v>314</v>
      </c>
      <c r="AL18" s="1009"/>
      <c r="AM18" s="1009"/>
      <c r="AN18" s="1009"/>
      <c r="AO18" s="1024">
        <f ca="1">IF(AND(1250000&lt;AK9,AK9&lt;=1300000,AP3&lt;=9000000),60000,0)</f>
        <v>0</v>
      </c>
      <c r="AP18" s="1009"/>
      <c r="AQ18" s="1009"/>
      <c r="AR18" s="1009"/>
      <c r="AS18" s="1009">
        <f ca="1">IF(AND(1250000&lt;AK9,AK9&lt;=1300000,9000000&lt;AP3,AP3&lt;=9500000),40000,0)</f>
        <v>0</v>
      </c>
      <c r="AT18" s="1009"/>
      <c r="AU18" s="1009"/>
      <c r="AV18" s="1009"/>
      <c r="AW18" s="1009">
        <f ca="1">IF(AND(1250000&lt;AK9,AK9&lt;=1300000,9500000&lt;AP3,AP3&lt;=10000000),20000,0)</f>
        <v>0</v>
      </c>
      <c r="AX18" s="1009"/>
      <c r="AY18" s="1009"/>
      <c r="AZ18" s="1009"/>
      <c r="BA18" s="1009">
        <v>6</v>
      </c>
      <c r="BB18" s="1009"/>
      <c r="BC18" s="1009">
        <v>4</v>
      </c>
      <c r="BD18" s="1009"/>
      <c r="BE18" s="1009">
        <v>2</v>
      </c>
      <c r="BF18" s="1009"/>
      <c r="BG18" s="109"/>
      <c r="BJ18" s="111"/>
    </row>
    <row r="19" spans="1:62">
      <c r="AJ19" s="109"/>
      <c r="AK19" s="1009" t="s">
        <v>315</v>
      </c>
      <c r="AL19" s="1009"/>
      <c r="AM19" s="1009"/>
      <c r="AN19" s="1009"/>
      <c r="AO19" s="1024">
        <f ca="1">IF(AND(1300000&lt;AK9,AK9&lt;=1330000,AP3&lt;=9000000),30000,0)</f>
        <v>0</v>
      </c>
      <c r="AP19" s="1009"/>
      <c r="AQ19" s="1009"/>
      <c r="AR19" s="1009"/>
      <c r="AS19" s="1009">
        <f ca="1">IF(AND(1300000&lt;AK9,AK9&lt;=1330000,9000000&lt;AP3,AP3&lt;=9500000),20000,0)</f>
        <v>0</v>
      </c>
      <c r="AT19" s="1009"/>
      <c r="AU19" s="1009"/>
      <c r="AV19" s="1009"/>
      <c r="AW19" s="1009">
        <f ca="1">IF(AND(1300000&lt;AK9,AK9&lt;=1330000,9500000&lt;AP3,AP3&lt;=10000000),10000,0)</f>
        <v>0</v>
      </c>
      <c r="AX19" s="1009"/>
      <c r="AY19" s="1009"/>
      <c r="AZ19" s="1009"/>
      <c r="BA19" s="1009">
        <v>3</v>
      </c>
      <c r="BB19" s="1009"/>
      <c r="BC19" s="1009">
        <v>2</v>
      </c>
      <c r="BD19" s="1009"/>
      <c r="BE19" s="1009">
        <v>1</v>
      </c>
      <c r="BF19" s="1009"/>
      <c r="BG19" s="109"/>
      <c r="BJ19" s="111"/>
    </row>
    <row r="20" spans="1:62">
      <c r="J20" s="1063">
        <f ca="1">TODAY()</f>
        <v>45650</v>
      </c>
      <c r="K20" s="1003"/>
      <c r="L20" s="1003"/>
      <c r="M20" s="1003"/>
      <c r="N20" s="1003" t="str">
        <f ca="1">TEXT(J20,"yyyy")</f>
        <v>2024</v>
      </c>
      <c r="O20" s="1003"/>
      <c r="P20" s="1003"/>
      <c r="Q20" s="1003"/>
      <c r="R20" s="1003" t="str">
        <f ca="1">N20&amp;""&amp;J21&amp;""&amp;L21</f>
        <v>2024/1/1</v>
      </c>
      <c r="S20" s="1003"/>
      <c r="T20" s="1003"/>
      <c r="U20" s="1003"/>
      <c r="V20" s="1003" t="str">
        <f ca="1">IFERROR(_xlfn.DAYS(R20,R21)," ")</f>
        <v xml:space="preserve"> </v>
      </c>
      <c r="W20" s="1003"/>
      <c r="X20" s="1003"/>
      <c r="Y20" s="1003">
        <f ca="1">N20-申告書作成!L18-1</f>
        <v>2023</v>
      </c>
      <c r="Z20" s="1003"/>
      <c r="AA20" s="1003"/>
      <c r="AB20" s="111"/>
      <c r="AC20" s="111"/>
      <c r="AD20" s="111"/>
      <c r="AE20" s="111"/>
      <c r="AF20" s="111"/>
      <c r="AG20" s="111"/>
      <c r="AJ20" s="109"/>
      <c r="AK20" s="1009" t="s">
        <v>316</v>
      </c>
      <c r="AL20" s="1009"/>
      <c r="AM20" s="1009"/>
      <c r="AN20" s="1009"/>
      <c r="AO20" s="1009">
        <f ca="1">IF(AND(1330000&lt;=AK9,,AP3&lt;=9000000),0,0)</f>
        <v>0</v>
      </c>
      <c r="AP20" s="1009"/>
      <c r="AQ20" s="1009"/>
      <c r="AR20" s="1009"/>
      <c r="AS20" s="1009">
        <f ca="1">IF(AND(1330000&lt;=AK9,,9000000&lt;AP3,AP3&lt;=9500000),0,0)</f>
        <v>0</v>
      </c>
      <c r="AT20" s="1009"/>
      <c r="AU20" s="1009"/>
      <c r="AV20" s="1009"/>
      <c r="AW20" s="1009">
        <f ca="1">IF(AND(1330000&lt;=AK9,9500000&lt;AP3,AP3&lt;=10000000),0,0)</f>
        <v>0</v>
      </c>
      <c r="AX20" s="1009"/>
      <c r="AY20" s="1009"/>
      <c r="AZ20" s="1009"/>
      <c r="BA20" s="1009">
        <v>0</v>
      </c>
      <c r="BB20" s="1009"/>
      <c r="BC20" s="1009">
        <v>0</v>
      </c>
      <c r="BD20" s="1009"/>
      <c r="BE20" s="1009">
        <v>0</v>
      </c>
      <c r="BF20" s="1009"/>
      <c r="BG20" s="109"/>
      <c r="BJ20" s="111"/>
    </row>
    <row r="21" spans="1:62" ht="19.5" thickBot="1">
      <c r="J21" s="1003" t="s">
        <v>527</v>
      </c>
      <c r="K21" s="1003"/>
      <c r="L21" s="1003" t="s">
        <v>527</v>
      </c>
      <c r="M21" s="1003"/>
      <c r="R21" s="1004" t="str">
        <f>申告書作成!L18&amp;"/"&amp;申告書作成!P18&amp;"/"&amp;申告書作成!T18</f>
        <v>//</v>
      </c>
      <c r="S21" s="1004"/>
      <c r="T21" s="1004"/>
      <c r="U21" s="1004"/>
      <c r="V21" s="1003"/>
      <c r="W21" s="1003"/>
      <c r="X21" s="1003"/>
      <c r="Y21" s="1003"/>
      <c r="Z21" s="1003"/>
      <c r="AA21" s="1003"/>
      <c r="AJ21" s="109"/>
      <c r="AK21" s="109"/>
      <c r="AL21" s="109"/>
      <c r="AM21" s="109"/>
      <c r="AN21" s="109"/>
      <c r="AO21" s="109"/>
      <c r="AP21" s="109"/>
      <c r="AQ21" s="1066" t="s">
        <v>317</v>
      </c>
      <c r="AR21" s="1067"/>
      <c r="AS21" s="1067"/>
      <c r="AT21" s="1068"/>
      <c r="AU21" s="1013">
        <f ca="1">IF(AK9&lt;=480000,MAX(AP4:AW6),MAX(AO11:AZ20))</f>
        <v>0</v>
      </c>
      <c r="AV21" s="1006"/>
      <c r="AW21" s="1006"/>
      <c r="AX21" s="1014"/>
      <c r="AY21" s="1065" t="str">
        <f>IF(AK9&lt;=480000,"　","㊕")</f>
        <v>　</v>
      </c>
      <c r="AZ21" s="1065"/>
      <c r="BA21" s="1065"/>
      <c r="BB21" s="1065"/>
      <c r="BC21" s="109"/>
      <c r="BD21" s="109"/>
      <c r="BE21" s="109"/>
      <c r="BF21" s="109"/>
      <c r="BG21" s="109"/>
    </row>
    <row r="22" spans="1:62">
      <c r="V22" s="1003"/>
      <c r="W22" s="1003"/>
      <c r="X22" s="1003"/>
    </row>
    <row r="23" spans="1:62">
      <c r="A23" s="108" t="s">
        <v>330</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B23" s="136"/>
      <c r="AC23" s="136"/>
      <c r="AD23" s="136"/>
      <c r="AE23" s="136"/>
      <c r="AF23" s="136"/>
      <c r="AG23" s="136"/>
      <c r="AL23" s="1003" t="s">
        <v>490</v>
      </c>
      <c r="AM23" s="1003"/>
      <c r="AN23" s="1003"/>
      <c r="AO23" s="1003"/>
      <c r="AP23" s="1003"/>
    </row>
    <row r="24" spans="1:62">
      <c r="A24" s="137" t="s">
        <v>331</v>
      </c>
      <c r="B24" s="1003">
        <f>2022-YEAR(申告書作成!I288)</f>
        <v>122</v>
      </c>
      <c r="C24" s="1003"/>
      <c r="D24" s="1003"/>
      <c r="E24" s="1003"/>
      <c r="F24" s="137" t="s">
        <v>332</v>
      </c>
      <c r="G24" s="1003">
        <f>2022-YEAR(申告書作成!I293)</f>
        <v>122</v>
      </c>
      <c r="H24" s="1003"/>
      <c r="I24" s="1003"/>
      <c r="J24" s="1003"/>
      <c r="K24" s="137" t="s">
        <v>333</v>
      </c>
      <c r="L24" s="1003">
        <f>2022-YEAR(申告書作成!I298)</f>
        <v>122</v>
      </c>
      <c r="M24" s="1003"/>
      <c r="N24" s="1003"/>
      <c r="O24" s="1003"/>
      <c r="P24" s="137" t="s">
        <v>334</v>
      </c>
      <c r="Q24" s="1003">
        <f>2022-YEAR(申告書作成!I303)</f>
        <v>122</v>
      </c>
      <c r="R24" s="1003"/>
      <c r="S24" s="1003"/>
      <c r="T24" s="1003"/>
      <c r="U24" s="137" t="s">
        <v>335</v>
      </c>
      <c r="V24" s="1003">
        <f>2022-YEAR(申告書作成!I308)</f>
        <v>122</v>
      </c>
      <c r="W24" s="1003"/>
      <c r="X24" s="1003"/>
      <c r="Y24" s="1003"/>
      <c r="Z24" s="108"/>
      <c r="AB24" s="136"/>
      <c r="AC24" s="1003" t="s">
        <v>436</v>
      </c>
      <c r="AD24" s="1003"/>
      <c r="AE24" s="1003"/>
      <c r="AF24" s="1003"/>
      <c r="AG24" s="136"/>
      <c r="AL24" s="1003" t="s">
        <v>491</v>
      </c>
      <c r="AM24" s="1003"/>
      <c r="AN24" s="1003"/>
      <c r="AO24" s="1003"/>
      <c r="AP24" s="1003"/>
      <c r="AQ24" s="1003"/>
      <c r="AR24" s="1003"/>
      <c r="AS24" s="111"/>
      <c r="AT24" s="1003" t="s">
        <v>508</v>
      </c>
      <c r="AU24" s="1003"/>
      <c r="AV24" s="1003"/>
      <c r="AW24" s="1003"/>
      <c r="AX24" s="1003"/>
      <c r="AY24" s="1003"/>
      <c r="AZ24" s="1003"/>
    </row>
    <row r="25" spans="1:62" ht="18.75" customHeight="1">
      <c r="A25" s="1010" t="s">
        <v>336</v>
      </c>
      <c r="B25" s="1011">
        <f>IF(AND(16&lt;=B24,B24&lt;=18),330000,0)</f>
        <v>0</v>
      </c>
      <c r="C25" s="1011"/>
      <c r="D25" s="1011"/>
      <c r="E25" s="1011"/>
      <c r="F25" s="1010" t="s">
        <v>336</v>
      </c>
      <c r="G25" s="1011">
        <f>IF(AND(16&lt;=G24,G24&lt;=18),330000,0)</f>
        <v>0</v>
      </c>
      <c r="H25" s="1011"/>
      <c r="I25" s="1011"/>
      <c r="J25" s="1011"/>
      <c r="K25" s="1010" t="s">
        <v>336</v>
      </c>
      <c r="L25" s="1011">
        <f>IF(AND(16&lt;=L24,L24&lt;=18),330000,0)</f>
        <v>0</v>
      </c>
      <c r="M25" s="1011"/>
      <c r="N25" s="1011"/>
      <c r="O25" s="1011"/>
      <c r="P25" s="1010" t="s">
        <v>336</v>
      </c>
      <c r="Q25" s="1011">
        <f>IF(AND(16&lt;=Q24,Q24&lt;=18),330000,0)</f>
        <v>0</v>
      </c>
      <c r="R25" s="1011"/>
      <c r="S25" s="1011"/>
      <c r="T25" s="1011"/>
      <c r="U25" s="1010" t="s">
        <v>336</v>
      </c>
      <c r="V25" s="1011">
        <f>IF(AND(16&lt;=V24,V24&lt;=18),330000,0)</f>
        <v>0</v>
      </c>
      <c r="W25" s="1011"/>
      <c r="X25" s="1011"/>
      <c r="Y25" s="1011"/>
      <c r="Z25" s="108"/>
      <c r="AB25" s="136"/>
      <c r="AC25" s="1003">
        <f ca="1">IF(AP3&lt;=24000000,430000,0)</f>
        <v>430000</v>
      </c>
      <c r="AD25" s="1003"/>
      <c r="AE25" s="1003"/>
      <c r="AF25" s="1003"/>
      <c r="AG25" s="136"/>
      <c r="AL25" s="1003" t="s">
        <v>492</v>
      </c>
      <c r="AM25" s="1003"/>
      <c r="AN25" s="1003"/>
      <c r="AO25" s="1003">
        <f>D3</f>
        <v>0</v>
      </c>
      <c r="AP25" s="1003"/>
      <c r="AQ25" s="1003"/>
      <c r="AR25" s="1003"/>
      <c r="AT25" s="1003" t="s">
        <v>509</v>
      </c>
      <c r="AU25" s="1003"/>
      <c r="AV25" s="1003"/>
      <c r="AW25" s="1003">
        <f>D14-AO40</f>
        <v>0</v>
      </c>
      <c r="AX25" s="1003"/>
      <c r="AY25" s="1003"/>
      <c r="AZ25" s="1003"/>
    </row>
    <row r="26" spans="1:62">
      <c r="A26" s="1010"/>
      <c r="B26" s="1011">
        <f>IF(AND(23&lt;=B24,B24&lt;=69),330000,0)</f>
        <v>0</v>
      </c>
      <c r="C26" s="1011"/>
      <c r="D26" s="1011"/>
      <c r="E26" s="1011"/>
      <c r="F26" s="1010"/>
      <c r="G26" s="1011">
        <f>IF(AND(23&lt;=G24,G24&lt;=69),330000,0)</f>
        <v>0</v>
      </c>
      <c r="H26" s="1011"/>
      <c r="I26" s="1011"/>
      <c r="J26" s="1011"/>
      <c r="K26" s="1010"/>
      <c r="L26" s="1011">
        <f>IF(AND(23&lt;=L24,L24&lt;=69),330000,0)</f>
        <v>0</v>
      </c>
      <c r="M26" s="1011"/>
      <c r="N26" s="1011"/>
      <c r="O26" s="1011"/>
      <c r="P26" s="1010"/>
      <c r="Q26" s="1011">
        <f>IF(AND(23&lt;=Q24,Q24&lt;=69),330000,0)</f>
        <v>0</v>
      </c>
      <c r="R26" s="1011"/>
      <c r="S26" s="1011"/>
      <c r="T26" s="1011"/>
      <c r="U26" s="1010"/>
      <c r="V26" s="1011">
        <f>IF(AND(23&lt;=V24,V24&lt;=69),330000,0)</f>
        <v>0</v>
      </c>
      <c r="W26" s="1011"/>
      <c r="X26" s="1011"/>
      <c r="Y26" s="1011"/>
      <c r="Z26" s="108"/>
      <c r="AB26" s="136"/>
      <c r="AC26" s="1003">
        <f ca="1">IF(AND(24000000&lt;AP3,AP3&lt;=24500000),290000,0)</f>
        <v>0</v>
      </c>
      <c r="AD26" s="1003"/>
      <c r="AE26" s="1003"/>
      <c r="AF26" s="1003"/>
      <c r="AG26" s="136"/>
      <c r="AL26" s="1003" t="s">
        <v>493</v>
      </c>
      <c r="AM26" s="1003"/>
      <c r="AN26" s="1003"/>
      <c r="AO26" s="1003">
        <f>IF(AO25&gt;=8500000,1,0)</f>
        <v>0</v>
      </c>
      <c r="AP26" s="1003"/>
      <c r="AQ26" s="1003"/>
      <c r="AR26" s="1003"/>
      <c r="AT26" s="1003" t="s">
        <v>510</v>
      </c>
      <c r="AU26" s="1003"/>
      <c r="AV26" s="1003"/>
      <c r="AW26" s="1003">
        <f ca="1">T18</f>
        <v>0</v>
      </c>
      <c r="AX26" s="1003"/>
      <c r="AY26" s="1003"/>
      <c r="AZ26" s="1003"/>
    </row>
    <row r="27" spans="1:62">
      <c r="A27" s="137" t="s">
        <v>337</v>
      </c>
      <c r="B27" s="1012">
        <f>IF(AND(19&lt;=B24,B24&lt;=22),450000,0)</f>
        <v>0</v>
      </c>
      <c r="C27" s="1012"/>
      <c r="D27" s="1012"/>
      <c r="E27" s="1012"/>
      <c r="F27" s="137" t="s">
        <v>337</v>
      </c>
      <c r="G27" s="1012">
        <f>IF(AND(19&lt;=G24,G24&lt;=22),450000,0)</f>
        <v>0</v>
      </c>
      <c r="H27" s="1012"/>
      <c r="I27" s="1012"/>
      <c r="J27" s="1012"/>
      <c r="K27" s="137" t="s">
        <v>337</v>
      </c>
      <c r="L27" s="1012">
        <f>IF(AND(19&lt;=L24,L24&lt;=22),450000,0)</f>
        <v>0</v>
      </c>
      <c r="M27" s="1012"/>
      <c r="N27" s="1012"/>
      <c r="O27" s="1012"/>
      <c r="P27" s="137" t="s">
        <v>337</v>
      </c>
      <c r="Q27" s="1012">
        <f>IF(AND(19&lt;=Q24,Q24&lt;=22),450000,0)</f>
        <v>0</v>
      </c>
      <c r="R27" s="1012"/>
      <c r="S27" s="1012"/>
      <c r="T27" s="1012"/>
      <c r="U27" s="137" t="s">
        <v>337</v>
      </c>
      <c r="V27" s="1012">
        <f>IF(AND(19&lt;=V24,V24&lt;=22),450000,0)</f>
        <v>0</v>
      </c>
      <c r="W27" s="1012"/>
      <c r="X27" s="1012"/>
      <c r="Y27" s="1012"/>
      <c r="Z27" s="108"/>
      <c r="AB27" s="136"/>
      <c r="AC27" s="1003">
        <f ca="1">IF(AND(24500000&lt;AP3,AP3&lt;=25000000),150000,0)</f>
        <v>0</v>
      </c>
      <c r="AD27" s="1003"/>
      <c r="AE27" s="1003"/>
      <c r="AF27" s="1003"/>
      <c r="AG27" s="136"/>
      <c r="AK27" s="137" t="s">
        <v>503</v>
      </c>
      <c r="AL27" s="1003" t="s">
        <v>494</v>
      </c>
      <c r="AM27" s="1003"/>
      <c r="AN27" s="1003"/>
      <c r="AO27" s="1003">
        <f>IF(AF34+AF36+AF38&gt;1,1,0)</f>
        <v>0</v>
      </c>
      <c r="AP27" s="1003"/>
      <c r="AQ27" s="1003"/>
      <c r="AR27" s="1003"/>
      <c r="AT27" s="1003" t="s">
        <v>511</v>
      </c>
      <c r="AU27" s="1003"/>
      <c r="AV27" s="1003"/>
      <c r="AW27" s="1003">
        <f>IF(AW25&gt;100000,100000,AW25)</f>
        <v>0</v>
      </c>
      <c r="AX27" s="1003"/>
      <c r="AY27" s="1003"/>
      <c r="AZ27" s="1003"/>
    </row>
    <row r="28" spans="1:62">
      <c r="A28" s="137" t="s">
        <v>338</v>
      </c>
      <c r="B28" s="1011">
        <f>IF(AND(70&lt;=B24,申告書作成!AN298=2),380000,0)</f>
        <v>0</v>
      </c>
      <c r="C28" s="1011"/>
      <c r="D28" s="1011"/>
      <c r="E28" s="1011"/>
      <c r="F28" s="137" t="s">
        <v>338</v>
      </c>
      <c r="G28" s="1011">
        <f>IF(AND(70&lt;=G24,申告書作成!AN303=2),380000,0)</f>
        <v>0</v>
      </c>
      <c r="H28" s="1011"/>
      <c r="I28" s="1011"/>
      <c r="J28" s="1011"/>
      <c r="K28" s="137" t="s">
        <v>338</v>
      </c>
      <c r="L28" s="1011">
        <f>IF(AND(70&lt;=L24,申告書作成!AN308=2),380000,0)</f>
        <v>0</v>
      </c>
      <c r="M28" s="1011"/>
      <c r="N28" s="1011"/>
      <c r="O28" s="1011"/>
      <c r="P28" s="137" t="s">
        <v>338</v>
      </c>
      <c r="Q28" s="1011">
        <f>IF(AND(70&lt;=Q24,申告書作成!AN313=2),380000,0)</f>
        <v>0</v>
      </c>
      <c r="R28" s="1011"/>
      <c r="S28" s="1011"/>
      <c r="T28" s="1011"/>
      <c r="U28" s="137" t="s">
        <v>338</v>
      </c>
      <c r="V28" s="1011">
        <f>IF(AND(70&lt;=V24,申告書作成!AN318=2),380000,0)</f>
        <v>0</v>
      </c>
      <c r="W28" s="1011"/>
      <c r="X28" s="1011"/>
      <c r="Y28" s="1011"/>
      <c r="Z28" s="108"/>
      <c r="AB28" s="136"/>
      <c r="AC28" s="1003">
        <f ca="1">MAX(AC25:AF27)</f>
        <v>430000</v>
      </c>
      <c r="AD28" s="1003"/>
      <c r="AE28" s="1003"/>
      <c r="AF28" s="1003"/>
      <c r="AG28" s="136"/>
      <c r="AK28" s="137" t="s">
        <v>504</v>
      </c>
      <c r="AL28" s="1003" t="s">
        <v>495</v>
      </c>
      <c r="AM28" s="1003"/>
      <c r="AN28" s="137" t="s">
        <v>496</v>
      </c>
      <c r="AO28" s="1003">
        <f>IF(B24&lt;23,1,0)</f>
        <v>0</v>
      </c>
      <c r="AP28" s="1003"/>
      <c r="AQ28" s="1003"/>
      <c r="AR28" s="1003"/>
      <c r="AT28" s="1003" t="s">
        <v>512</v>
      </c>
      <c r="AU28" s="1003"/>
      <c r="AV28" s="1003"/>
      <c r="AW28" s="1003">
        <f ca="1">IF(AW26&gt;100000,100000,AW26)</f>
        <v>0</v>
      </c>
      <c r="AX28" s="1003"/>
      <c r="AY28" s="1003"/>
      <c r="AZ28" s="1003"/>
    </row>
    <row r="29" spans="1:62" ht="19.5" thickBot="1">
      <c r="A29" s="137" t="s">
        <v>339</v>
      </c>
      <c r="B29" s="1011">
        <f>IF(AND(70&lt;=B24,B24&lt;=115,申告書作成!AN298=1),450000,0)</f>
        <v>0</v>
      </c>
      <c r="C29" s="1011"/>
      <c r="D29" s="1011"/>
      <c r="E29" s="1011"/>
      <c r="F29" s="137" t="s">
        <v>339</v>
      </c>
      <c r="G29" s="1011">
        <f>IF(AND(70&lt;=G24,G24&lt;=115,申告書作成!AN303=1),450000,0)</f>
        <v>0</v>
      </c>
      <c r="H29" s="1011"/>
      <c r="I29" s="1011"/>
      <c r="J29" s="1011"/>
      <c r="K29" s="137" t="s">
        <v>339</v>
      </c>
      <c r="L29" s="1011">
        <f>IF(AND(70&lt;=L24,L24&lt;=115,申告書作成!AN308=1),450000,0)</f>
        <v>0</v>
      </c>
      <c r="M29" s="1011"/>
      <c r="N29" s="1011"/>
      <c r="O29" s="1011"/>
      <c r="P29" s="137" t="s">
        <v>339</v>
      </c>
      <c r="Q29" s="1011">
        <f>IF(AND(70&lt;=Q24,Q24&lt;115,申告書作成!AN313=1),450000,0)</f>
        <v>0</v>
      </c>
      <c r="R29" s="1011"/>
      <c r="S29" s="1011"/>
      <c r="T29" s="1011"/>
      <c r="U29" s="137" t="s">
        <v>339</v>
      </c>
      <c r="V29" s="1011">
        <f>IF(AND(70&lt;=V24,V24&lt;115,申告書作成!AN318=1),450000,0)</f>
        <v>0</v>
      </c>
      <c r="W29" s="1011"/>
      <c r="X29" s="1011"/>
      <c r="Y29" s="1011"/>
      <c r="Z29" s="108"/>
      <c r="AB29" s="136"/>
      <c r="AC29" s="136"/>
      <c r="AD29" s="136"/>
      <c r="AE29" s="136"/>
      <c r="AF29" s="136"/>
      <c r="AG29" s="136"/>
      <c r="AK29" s="137"/>
      <c r="AN29" s="137" t="s">
        <v>497</v>
      </c>
      <c r="AO29" s="1003">
        <f>IF(G24&lt;23,1,0)</f>
        <v>0</v>
      </c>
      <c r="AP29" s="1003"/>
      <c r="AQ29" s="1003"/>
      <c r="AR29" s="1003"/>
      <c r="AT29" s="1003" t="s">
        <v>513</v>
      </c>
      <c r="AU29" s="1003"/>
      <c r="AV29" s="1003"/>
      <c r="AW29" s="1003">
        <f ca="1">MAX(AW27+AW28-100000,0)</f>
        <v>0</v>
      </c>
      <c r="AX29" s="1003"/>
      <c r="AY29" s="1003"/>
      <c r="AZ29" s="1003"/>
    </row>
    <row r="30" spans="1:62" ht="20.25" thickTop="1" thickBot="1">
      <c r="A30" s="138" t="s">
        <v>340</v>
      </c>
      <c r="B30" s="1005">
        <f>MAX(B25:E29)</f>
        <v>0</v>
      </c>
      <c r="C30" s="1006"/>
      <c r="D30" s="1006"/>
      <c r="E30" s="1007"/>
      <c r="F30" s="138" t="s">
        <v>340</v>
      </c>
      <c r="G30" s="1005">
        <f>MAX(G25:J29)</f>
        <v>0</v>
      </c>
      <c r="H30" s="1006"/>
      <c r="I30" s="1006"/>
      <c r="J30" s="1007"/>
      <c r="K30" s="138" t="s">
        <v>340</v>
      </c>
      <c r="L30" s="1005">
        <f>MAX(L25:O29)</f>
        <v>0</v>
      </c>
      <c r="M30" s="1006"/>
      <c r="N30" s="1006"/>
      <c r="O30" s="1007"/>
      <c r="P30" s="138" t="s">
        <v>340</v>
      </c>
      <c r="Q30" s="1005">
        <f>MAX(Q25:T29)</f>
        <v>0</v>
      </c>
      <c r="R30" s="1006"/>
      <c r="S30" s="1006"/>
      <c r="T30" s="1007"/>
      <c r="U30" s="138" t="s">
        <v>340</v>
      </c>
      <c r="V30" s="1005">
        <f>MAX(V25:Y29)</f>
        <v>0</v>
      </c>
      <c r="W30" s="1006"/>
      <c r="X30" s="1006"/>
      <c r="Y30" s="1006"/>
      <c r="Z30" s="139"/>
      <c r="AA30" s="1069" t="s">
        <v>375</v>
      </c>
      <c r="AB30" s="1070"/>
      <c r="AC30" s="1070"/>
      <c r="AD30" s="1070"/>
      <c r="AE30" s="1071"/>
      <c r="AF30" s="111"/>
      <c r="AG30" s="111"/>
      <c r="AH30" s="111"/>
      <c r="AI30" s="111"/>
      <c r="AJ30" s="111"/>
      <c r="AK30" s="137"/>
      <c r="AN30" s="137" t="s">
        <v>498</v>
      </c>
      <c r="AO30" s="1003">
        <f>IF(L24&lt;23,1,0)</f>
        <v>0</v>
      </c>
      <c r="AP30" s="1003"/>
      <c r="AQ30" s="1003"/>
      <c r="AR30" s="1003"/>
      <c r="AT30" s="1003" t="s">
        <v>509</v>
      </c>
      <c r="AU30" s="1003"/>
      <c r="AV30" s="1003"/>
      <c r="AW30" s="1003"/>
      <c r="AX30" s="1003"/>
      <c r="AY30" s="1003"/>
      <c r="AZ30" s="1003"/>
    </row>
    <row r="31" spans="1:62" ht="20.25" thickTop="1" thickBot="1">
      <c r="A31" s="140" t="s">
        <v>355</v>
      </c>
      <c r="B31" s="1008">
        <f>IF(B24&lt;16,"年少",0)</f>
        <v>0</v>
      </c>
      <c r="C31" s="1008"/>
      <c r="D31" s="1008"/>
      <c r="E31" s="1008"/>
      <c r="F31" s="140" t="s">
        <v>355</v>
      </c>
      <c r="G31" s="1008">
        <f>IF(G24&lt;16,"年少",0)</f>
        <v>0</v>
      </c>
      <c r="H31" s="1008"/>
      <c r="I31" s="1008"/>
      <c r="J31" s="1008"/>
      <c r="K31" s="140" t="s">
        <v>355</v>
      </c>
      <c r="L31" s="1008">
        <f>IF(L24&lt;16,"年少",0)</f>
        <v>0</v>
      </c>
      <c r="M31" s="1008"/>
      <c r="N31" s="1008"/>
      <c r="O31" s="1008"/>
      <c r="P31" s="140" t="s">
        <v>355</v>
      </c>
      <c r="Q31" s="1008">
        <f>IF(Q24&lt;16,"年少",0)</f>
        <v>0</v>
      </c>
      <c r="R31" s="1008"/>
      <c r="S31" s="1008"/>
      <c r="T31" s="1008"/>
      <c r="U31" s="140" t="s">
        <v>355</v>
      </c>
      <c r="V31" s="1008">
        <f>IF(V24&lt;16,"年少",0)</f>
        <v>0</v>
      </c>
      <c r="W31" s="1008"/>
      <c r="X31" s="1008"/>
      <c r="Y31" s="1008"/>
      <c r="Z31" s="108"/>
      <c r="AA31" s="1072">
        <f>SUM(B30,G30,L30,Q30,V30)</f>
        <v>0</v>
      </c>
      <c r="AB31" s="1073"/>
      <c r="AC31" s="1073"/>
      <c r="AD31" s="1073"/>
      <c r="AE31" s="1074"/>
      <c r="AF31" s="111"/>
      <c r="AG31" s="111"/>
      <c r="AH31" s="111"/>
      <c r="AI31" s="111"/>
      <c r="AJ31" s="111"/>
      <c r="AK31" s="137"/>
      <c r="AN31" s="137" t="s">
        <v>499</v>
      </c>
      <c r="AO31" s="1003">
        <f>IF(Q24&lt;23,1,0)</f>
        <v>0</v>
      </c>
      <c r="AP31" s="1003"/>
      <c r="AQ31" s="1003"/>
      <c r="AR31" s="1003"/>
      <c r="AT31" s="1003" t="s">
        <v>514</v>
      </c>
      <c r="AU31" s="1003"/>
      <c r="AV31" s="1003"/>
      <c r="AW31" s="1003">
        <f ca="1">AW25-AW29</f>
        <v>0</v>
      </c>
      <c r="AX31" s="1003"/>
      <c r="AY31" s="1003"/>
      <c r="AZ31" s="1003"/>
    </row>
    <row r="32" spans="1:62">
      <c r="A32" s="133" t="s">
        <v>374</v>
      </c>
      <c r="B32" s="141"/>
      <c r="C32" s="142"/>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37"/>
      <c r="AN32" s="137" t="s">
        <v>500</v>
      </c>
      <c r="AO32" s="1003">
        <f>IF(V24&lt;23,1,0)</f>
        <v>0</v>
      </c>
      <c r="AP32" s="1003"/>
      <c r="AQ32" s="1003"/>
      <c r="AR32" s="1003"/>
      <c r="AT32" s="1003" t="s">
        <v>515</v>
      </c>
      <c r="AU32" s="1003"/>
      <c r="AV32" s="1003"/>
      <c r="AW32" s="1003">
        <f ca="1">IF(AW31=D14,0,"調")</f>
        <v>0</v>
      </c>
      <c r="AX32" s="1003"/>
      <c r="AY32" s="1003"/>
      <c r="AZ32" s="1003"/>
    </row>
    <row r="33" spans="1:44">
      <c r="A33" s="140" t="s">
        <v>348</v>
      </c>
      <c r="B33" s="1003">
        <f>申告書作成!O288</f>
        <v>0</v>
      </c>
      <c r="C33" s="1003"/>
      <c r="D33" s="1003"/>
      <c r="E33" s="111">
        <f>申告書作成!O290</f>
        <v>0</v>
      </c>
      <c r="F33" s="140" t="s">
        <v>349</v>
      </c>
      <c r="G33" s="1003">
        <f>申告書作成!O293</f>
        <v>0</v>
      </c>
      <c r="H33" s="1003"/>
      <c r="I33" s="1003"/>
      <c r="J33" s="137">
        <f>申告書作成!O295</f>
        <v>0</v>
      </c>
      <c r="K33" s="140" t="s">
        <v>333</v>
      </c>
      <c r="L33" s="1003">
        <f>申告書作成!O298</f>
        <v>0</v>
      </c>
      <c r="M33" s="1003"/>
      <c r="N33" s="1003"/>
      <c r="O33" s="137">
        <f>申告書作成!O300</f>
        <v>0</v>
      </c>
      <c r="P33" s="140" t="s">
        <v>334</v>
      </c>
      <c r="Q33" s="1003">
        <f>申告書作成!O303</f>
        <v>0</v>
      </c>
      <c r="R33" s="1003"/>
      <c r="S33" s="1003"/>
      <c r="T33" s="137">
        <f>申告書作成!O305</f>
        <v>0</v>
      </c>
      <c r="U33" s="140" t="s">
        <v>350</v>
      </c>
      <c r="V33" s="1003" t="str">
        <f>申告書作成!O308</f>
        <v>　</v>
      </c>
      <c r="W33" s="1003"/>
      <c r="X33" s="1003"/>
      <c r="Y33" s="137">
        <f>申告書作成!O310</f>
        <v>0</v>
      </c>
      <c r="Z33" s="137" t="s">
        <v>354</v>
      </c>
      <c r="AA33" s="1003" t="str">
        <f>申告書作成!V281</f>
        <v>身体</v>
      </c>
      <c r="AB33" s="1003"/>
      <c r="AC33" s="1003"/>
      <c r="AD33" s="137">
        <f>申告書作成!X281</f>
        <v>0</v>
      </c>
      <c r="AE33" s="137" t="s">
        <v>373</v>
      </c>
      <c r="AF33" s="1003">
        <f>申告書作成!F329</f>
        <v>0</v>
      </c>
      <c r="AG33" s="1003"/>
      <c r="AH33" s="1003"/>
      <c r="AI33" s="137">
        <f>申告書作成!J329</f>
        <v>0</v>
      </c>
      <c r="AJ33" s="141"/>
      <c r="AK33" s="137" t="s">
        <v>505</v>
      </c>
      <c r="AL33" s="1003" t="s">
        <v>501</v>
      </c>
      <c r="AM33" s="1003"/>
      <c r="AN33" s="137" t="s">
        <v>496</v>
      </c>
      <c r="AO33" s="1003">
        <f>IF(B34+B36+B38&gt;1,1,0)</f>
        <v>0</v>
      </c>
      <c r="AP33" s="1003"/>
      <c r="AQ33" s="1003"/>
      <c r="AR33" s="1003"/>
    </row>
    <row r="34" spans="1:44">
      <c r="A34" s="140" t="s">
        <v>337</v>
      </c>
      <c r="B34" s="1003">
        <f>IF(AND(B33="身体",1&lt;=E33,E33&lt;=2),300000,0)</f>
        <v>0</v>
      </c>
      <c r="C34" s="1003"/>
      <c r="D34" s="1003"/>
      <c r="E34" s="1003"/>
      <c r="F34" s="140" t="s">
        <v>337</v>
      </c>
      <c r="G34" s="1003">
        <f>IF(AND(G33="身体",1&lt;=J33,J33&lt;=2),300000,0)</f>
        <v>0</v>
      </c>
      <c r="H34" s="1003"/>
      <c r="I34" s="1003"/>
      <c r="J34" s="1003"/>
      <c r="K34" s="140" t="s">
        <v>337</v>
      </c>
      <c r="L34" s="1003">
        <f>IF(AND(L33="身体",1&lt;=O33,O33&lt;=2),300000,0)</f>
        <v>0</v>
      </c>
      <c r="M34" s="1003"/>
      <c r="N34" s="1003"/>
      <c r="O34" s="1003"/>
      <c r="P34" s="140" t="s">
        <v>337</v>
      </c>
      <c r="Q34" s="1003">
        <f>IF(AND(Q33="身体",1&lt;=T33,T33&lt;=2),300000,0)</f>
        <v>0</v>
      </c>
      <c r="R34" s="1003"/>
      <c r="S34" s="1003"/>
      <c r="T34" s="1003"/>
      <c r="U34" s="140" t="s">
        <v>337</v>
      </c>
      <c r="V34" s="1003">
        <f>IF(AND(V33="身体",1&lt;=Y33,Y33&lt;=2),300000,0)</f>
        <v>0</v>
      </c>
      <c r="W34" s="1003"/>
      <c r="X34" s="1003"/>
      <c r="Y34" s="1003"/>
      <c r="Z34" s="140" t="s">
        <v>337</v>
      </c>
      <c r="AA34" s="1003">
        <f>IF(AND(AA33="身体",1&lt;=AD33,AD33&lt;=2),300000,0)</f>
        <v>0</v>
      </c>
      <c r="AB34" s="1003"/>
      <c r="AC34" s="1003"/>
      <c r="AD34" s="1003"/>
      <c r="AE34" s="140" t="s">
        <v>337</v>
      </c>
      <c r="AF34" s="1003">
        <f>IF(AND(AF33="身体",1&lt;=AI33,AI33&lt;=2),300000,0)</f>
        <v>0</v>
      </c>
      <c r="AG34" s="1003"/>
      <c r="AH34" s="1003"/>
      <c r="AI34" s="1003"/>
      <c r="AJ34" s="141"/>
      <c r="AN34" s="137" t="s">
        <v>497</v>
      </c>
      <c r="AO34" s="1003">
        <f>IF(G34+G36+G38&gt;1,1,0)</f>
        <v>0</v>
      </c>
      <c r="AP34" s="1003"/>
      <c r="AQ34" s="1003"/>
      <c r="AR34" s="1003"/>
    </row>
    <row r="35" spans="1:44">
      <c r="A35" s="140" t="s">
        <v>351</v>
      </c>
      <c r="B35" s="1003">
        <f>IF(AND(B33="身体",2&lt;E33),260000,0)</f>
        <v>0</v>
      </c>
      <c r="C35" s="1003"/>
      <c r="D35" s="1003"/>
      <c r="E35" s="1003"/>
      <c r="F35" s="140" t="s">
        <v>351</v>
      </c>
      <c r="G35" s="1003">
        <f>IF(AND(G33="身体",2&lt;J33),260000,0)</f>
        <v>0</v>
      </c>
      <c r="H35" s="1003"/>
      <c r="I35" s="1003"/>
      <c r="J35" s="1003"/>
      <c r="K35" s="140" t="s">
        <v>351</v>
      </c>
      <c r="L35" s="1003">
        <f>IF(AND(L33="身体",2&lt;O33),260000,0)</f>
        <v>0</v>
      </c>
      <c r="M35" s="1003"/>
      <c r="N35" s="1003"/>
      <c r="O35" s="1003"/>
      <c r="P35" s="140" t="s">
        <v>351</v>
      </c>
      <c r="Q35" s="1003">
        <f>IF(AND(Q33="身体",2&lt;T33),260000,0)</f>
        <v>0</v>
      </c>
      <c r="R35" s="1003"/>
      <c r="S35" s="1003"/>
      <c r="T35" s="1003"/>
      <c r="U35" s="140" t="s">
        <v>351</v>
      </c>
      <c r="V35" s="1003">
        <f>IF(AND(V33="身体",2&lt;Y33),260000,0)</f>
        <v>0</v>
      </c>
      <c r="W35" s="1003"/>
      <c r="X35" s="1003"/>
      <c r="Y35" s="1003"/>
      <c r="Z35" s="140" t="s">
        <v>351</v>
      </c>
      <c r="AA35" s="1003">
        <f>IF(AND(AA33="身体",2&lt;AD33),260000,0)</f>
        <v>0</v>
      </c>
      <c r="AB35" s="1003"/>
      <c r="AC35" s="1003"/>
      <c r="AD35" s="1003"/>
      <c r="AE35" s="140" t="s">
        <v>351</v>
      </c>
      <c r="AF35" s="1003">
        <f>IF(AND(AF33="身体",2&lt;AI33),260000,0)</f>
        <v>0</v>
      </c>
      <c r="AG35" s="1003"/>
      <c r="AH35" s="1003"/>
      <c r="AI35" s="1003"/>
      <c r="AJ35" s="141"/>
      <c r="AN35" s="137" t="s">
        <v>498</v>
      </c>
      <c r="AO35" s="1003">
        <f>IF(L34+L36+L38&gt;1,1,0)</f>
        <v>0</v>
      </c>
      <c r="AP35" s="1003"/>
      <c r="AQ35" s="1003"/>
      <c r="AR35" s="1003"/>
    </row>
    <row r="36" spans="1:44">
      <c r="A36" s="140" t="s">
        <v>337</v>
      </c>
      <c r="B36" s="1003">
        <f>IF(AND(B33="精神",1=E33),300000,0)</f>
        <v>0</v>
      </c>
      <c r="C36" s="1003"/>
      <c r="D36" s="1003"/>
      <c r="E36" s="1003"/>
      <c r="F36" s="140" t="s">
        <v>337</v>
      </c>
      <c r="G36" s="1003">
        <f>IF(AND(G33="精神",1=J33),300000,0)</f>
        <v>0</v>
      </c>
      <c r="H36" s="1003"/>
      <c r="I36" s="1003"/>
      <c r="J36" s="1003"/>
      <c r="K36" s="140" t="s">
        <v>337</v>
      </c>
      <c r="L36" s="1003">
        <f>IF(AND(L33="精神",1=O33),300000,0)</f>
        <v>0</v>
      </c>
      <c r="M36" s="1003"/>
      <c r="N36" s="1003"/>
      <c r="O36" s="1003"/>
      <c r="P36" s="140" t="s">
        <v>337</v>
      </c>
      <c r="Q36" s="1003">
        <f>IF(AND(Q33="精神",1=T33),300000,0)</f>
        <v>0</v>
      </c>
      <c r="R36" s="1003"/>
      <c r="S36" s="1003"/>
      <c r="T36" s="1003"/>
      <c r="U36" s="140" t="s">
        <v>337</v>
      </c>
      <c r="V36" s="1003">
        <f>IF(AND(V33="精神",1=Y33),300000,0)</f>
        <v>0</v>
      </c>
      <c r="W36" s="1003"/>
      <c r="X36" s="1003"/>
      <c r="Y36" s="1003"/>
      <c r="Z36" s="140" t="s">
        <v>337</v>
      </c>
      <c r="AA36" s="1003">
        <f>IF(AND(AA33="精神",1=AD33),300000,0)</f>
        <v>0</v>
      </c>
      <c r="AB36" s="1003"/>
      <c r="AC36" s="1003"/>
      <c r="AD36" s="1003"/>
      <c r="AE36" s="140" t="s">
        <v>337</v>
      </c>
      <c r="AF36" s="1003">
        <f>IF(AND(AF33="精神",1=AI33),300000,0)</f>
        <v>0</v>
      </c>
      <c r="AG36" s="1003"/>
      <c r="AH36" s="1003"/>
      <c r="AI36" s="1003"/>
      <c r="AJ36" s="141"/>
      <c r="AN36" s="137" t="s">
        <v>499</v>
      </c>
      <c r="AO36" s="1003">
        <f>IF(Q34+Q36+Q38&gt;1,1,0)</f>
        <v>0</v>
      </c>
      <c r="AP36" s="1003"/>
      <c r="AQ36" s="1003"/>
      <c r="AR36" s="1003"/>
    </row>
    <row r="37" spans="1:44">
      <c r="A37" s="140" t="s">
        <v>351</v>
      </c>
      <c r="B37" s="1003">
        <f>IF(AND(B33="精神",2&lt;=E33),260000,0)</f>
        <v>0</v>
      </c>
      <c r="C37" s="1003"/>
      <c r="D37" s="1003"/>
      <c r="E37" s="1003"/>
      <c r="F37" s="140" t="s">
        <v>351</v>
      </c>
      <c r="G37" s="1003">
        <f>IF(AND(G33="精神",2&lt;=J33),260000,0)</f>
        <v>0</v>
      </c>
      <c r="H37" s="1003"/>
      <c r="I37" s="1003"/>
      <c r="J37" s="1003"/>
      <c r="K37" s="140" t="s">
        <v>351</v>
      </c>
      <c r="L37" s="1003">
        <f>IF(AND(L33="精神",2&lt;=O33),260000,0)</f>
        <v>0</v>
      </c>
      <c r="M37" s="1003"/>
      <c r="N37" s="1003"/>
      <c r="O37" s="1003"/>
      <c r="P37" s="140" t="s">
        <v>351</v>
      </c>
      <c r="Q37" s="1003">
        <f>IF(AND(Q33="精神",2&lt;=T33),260000,0)</f>
        <v>0</v>
      </c>
      <c r="R37" s="1003"/>
      <c r="S37" s="1003"/>
      <c r="T37" s="1003"/>
      <c r="U37" s="140" t="s">
        <v>351</v>
      </c>
      <c r="V37" s="1003">
        <f>IF(AND(V33="精神",2&lt;=Y33),260000,0)</f>
        <v>0</v>
      </c>
      <c r="W37" s="1003"/>
      <c r="X37" s="1003"/>
      <c r="Y37" s="1003"/>
      <c r="Z37" s="140" t="s">
        <v>351</v>
      </c>
      <c r="AA37" s="1003">
        <f>IF(AND(AA33="精神",2&lt;=AD33),260000,0)</f>
        <v>0</v>
      </c>
      <c r="AB37" s="1003"/>
      <c r="AC37" s="1003"/>
      <c r="AD37" s="1003"/>
      <c r="AE37" s="140" t="s">
        <v>351</v>
      </c>
      <c r="AF37" s="1003">
        <f>IF(AND(AF33="精神",2&lt;=AI33),260000,0)</f>
        <v>0</v>
      </c>
      <c r="AG37" s="1003"/>
      <c r="AH37" s="1003"/>
      <c r="AI37" s="1003"/>
      <c r="AJ37" s="141"/>
      <c r="AN37" s="137" t="s">
        <v>500</v>
      </c>
      <c r="AO37" s="1003">
        <f>IF(V34+V36+V38&gt;1,1,0)</f>
        <v>0</v>
      </c>
      <c r="AP37" s="1003"/>
      <c r="AQ37" s="1003"/>
      <c r="AR37" s="1003"/>
    </row>
    <row r="38" spans="1:44">
      <c r="A38" s="140" t="s">
        <v>337</v>
      </c>
      <c r="B38" s="1003">
        <f>IF(COUNTIF(E33,"*A*"),300000,0)</f>
        <v>0</v>
      </c>
      <c r="C38" s="1003"/>
      <c r="D38" s="1003"/>
      <c r="E38" s="1003"/>
      <c r="F38" s="140" t="s">
        <v>337</v>
      </c>
      <c r="G38" s="1003">
        <f>IF(COUNTIF(J33,"*A*"),300000,0)</f>
        <v>0</v>
      </c>
      <c r="H38" s="1003"/>
      <c r="I38" s="1003"/>
      <c r="J38" s="1003"/>
      <c r="K38" s="140" t="s">
        <v>337</v>
      </c>
      <c r="L38" s="1003">
        <f>IF(COUNTIF(O33,"*A*"),300000,0)</f>
        <v>0</v>
      </c>
      <c r="M38" s="1003"/>
      <c r="N38" s="1003"/>
      <c r="O38" s="1003"/>
      <c r="P38" s="140" t="s">
        <v>337</v>
      </c>
      <c r="Q38" s="1003">
        <f>IF(COUNTIF(T33,"*A*"),300000,0)</f>
        <v>0</v>
      </c>
      <c r="R38" s="1003"/>
      <c r="S38" s="1003"/>
      <c r="T38" s="1003"/>
      <c r="U38" s="140" t="s">
        <v>337</v>
      </c>
      <c r="V38" s="1003">
        <f>IF(COUNTIF(Y33,"*A*"),300000,0)</f>
        <v>0</v>
      </c>
      <c r="W38" s="1003"/>
      <c r="X38" s="1003"/>
      <c r="Y38" s="1003"/>
      <c r="Z38" s="140" t="s">
        <v>337</v>
      </c>
      <c r="AA38" s="1003">
        <f>IF(COUNTIF(AD33,"*A*"),300000,0)</f>
        <v>0</v>
      </c>
      <c r="AB38" s="1003"/>
      <c r="AC38" s="1003"/>
      <c r="AD38" s="1003"/>
      <c r="AE38" s="140" t="s">
        <v>337</v>
      </c>
      <c r="AF38" s="1003">
        <f>IF(COUNTIF(AI33,"*A*"),300000,0)</f>
        <v>0</v>
      </c>
      <c r="AG38" s="1003"/>
      <c r="AH38" s="1003"/>
      <c r="AI38" s="1003"/>
      <c r="AJ38" s="141"/>
      <c r="AN38" s="137" t="s">
        <v>502</v>
      </c>
      <c r="AO38" s="1003">
        <f>IF(AA34+AA36+AA38&gt;1,1,0)</f>
        <v>0</v>
      </c>
      <c r="AP38" s="1003"/>
      <c r="AQ38" s="1003"/>
      <c r="AR38" s="1003"/>
    </row>
    <row r="39" spans="1:44" ht="19.5" thickBot="1">
      <c r="A39" s="140" t="s">
        <v>351</v>
      </c>
      <c r="B39" s="1003">
        <f>IF(COUNTIF(E33,"*B*"),260000,0)</f>
        <v>0</v>
      </c>
      <c r="C39" s="1003"/>
      <c r="D39" s="1003"/>
      <c r="E39" s="1003"/>
      <c r="F39" s="140" t="s">
        <v>351</v>
      </c>
      <c r="G39" s="1003">
        <f>IF(COUNTIF(J33,"*B*"),260000,0)</f>
        <v>0</v>
      </c>
      <c r="H39" s="1003"/>
      <c r="I39" s="1003"/>
      <c r="J39" s="1003"/>
      <c r="K39" s="140" t="s">
        <v>351</v>
      </c>
      <c r="L39" s="1003">
        <f>IF(COUNTIF(O33,"*B*"),260000,0)</f>
        <v>0</v>
      </c>
      <c r="M39" s="1003"/>
      <c r="N39" s="1003"/>
      <c r="O39" s="1003"/>
      <c r="P39" s="140" t="s">
        <v>351</v>
      </c>
      <c r="Q39" s="1003">
        <f>IF(COUNTIF(T33,"*B*"),260000,0)</f>
        <v>0</v>
      </c>
      <c r="R39" s="1003"/>
      <c r="S39" s="1003"/>
      <c r="T39" s="1003"/>
      <c r="U39" s="140" t="s">
        <v>351</v>
      </c>
      <c r="V39" s="1003">
        <f>IF(COUNTIF(Y33,"*B*"),260000,0)</f>
        <v>0</v>
      </c>
      <c r="W39" s="1003"/>
      <c r="X39" s="1003"/>
      <c r="Y39" s="1003"/>
      <c r="Z39" s="140" t="s">
        <v>351</v>
      </c>
      <c r="AA39" s="1003">
        <f>IF(COUNTIF(AD33,"*B*"),260000,0)</f>
        <v>0</v>
      </c>
      <c r="AB39" s="1003"/>
      <c r="AC39" s="1003"/>
      <c r="AD39" s="1003"/>
      <c r="AE39" s="140" t="s">
        <v>351</v>
      </c>
      <c r="AF39" s="1003">
        <f>IF(COUNTIF(AI33,"*B*"),260000,0)</f>
        <v>0</v>
      </c>
      <c r="AG39" s="1003"/>
      <c r="AH39" s="1003"/>
      <c r="AI39" s="1003"/>
      <c r="AJ39" s="141"/>
      <c r="AN39" s="137" t="s">
        <v>506</v>
      </c>
      <c r="AO39" s="1003" t="b">
        <f>IF(AND(AO26=1,1&lt;=SUM(AO27:AR38)),TRUE,FALSE)</f>
        <v>0</v>
      </c>
      <c r="AP39" s="1003"/>
      <c r="AQ39" s="1003"/>
      <c r="AR39" s="1003"/>
    </row>
    <row r="40" spans="1:44" ht="20.25" thickTop="1" thickBot="1">
      <c r="A40" s="143" t="s">
        <v>352</v>
      </c>
      <c r="B40" s="1005">
        <f>MAX(B34:E39)</f>
        <v>0</v>
      </c>
      <c r="C40" s="1006"/>
      <c r="D40" s="1006"/>
      <c r="E40" s="1014"/>
      <c r="F40" s="143" t="s">
        <v>352</v>
      </c>
      <c r="G40" s="1005">
        <f>MAX(G34:J39)</f>
        <v>0</v>
      </c>
      <c r="H40" s="1006"/>
      <c r="I40" s="1006"/>
      <c r="J40" s="1014"/>
      <c r="K40" s="143" t="s">
        <v>352</v>
      </c>
      <c r="L40" s="1005">
        <f>MAX(L34:O39)</f>
        <v>0</v>
      </c>
      <c r="M40" s="1006"/>
      <c r="N40" s="1006"/>
      <c r="O40" s="1014"/>
      <c r="P40" s="143" t="s">
        <v>352</v>
      </c>
      <c r="Q40" s="1005">
        <f>MAX(Q34:T39)</f>
        <v>0</v>
      </c>
      <c r="R40" s="1006"/>
      <c r="S40" s="1006"/>
      <c r="T40" s="1014"/>
      <c r="U40" s="143" t="s">
        <v>352</v>
      </c>
      <c r="V40" s="1005">
        <f>MAX(V34:Y39)</f>
        <v>0</v>
      </c>
      <c r="W40" s="1006"/>
      <c r="X40" s="1006"/>
      <c r="Y40" s="1014"/>
      <c r="Z40" s="143" t="s">
        <v>352</v>
      </c>
      <c r="AA40" s="1005">
        <f>MAX(AA34:AD39)</f>
        <v>0</v>
      </c>
      <c r="AB40" s="1006"/>
      <c r="AC40" s="1006"/>
      <c r="AD40" s="1014"/>
      <c r="AE40" s="143" t="s">
        <v>352</v>
      </c>
      <c r="AF40" s="1005">
        <f>MAX(AF34:AI39)</f>
        <v>0</v>
      </c>
      <c r="AG40" s="1006"/>
      <c r="AH40" s="1006"/>
      <c r="AI40" s="1014"/>
      <c r="AJ40" s="141"/>
      <c r="AL40" s="1003" t="s">
        <v>507</v>
      </c>
      <c r="AM40" s="1003"/>
      <c r="AN40" s="1003"/>
      <c r="AO40" s="1003">
        <f>IF(AND(AO39=TRUE,AO25&lt;10000000),ROUNDUP((AO25-8500000)*0.1,0),IF(AND(AO39=TRUE,AO25&gt;=10000000),150000,0))</f>
        <v>0</v>
      </c>
      <c r="AP40" s="1003"/>
      <c r="AQ40" s="1003"/>
      <c r="AR40" s="1003"/>
    </row>
    <row r="41" spans="1:44" ht="20.25" thickTop="1" thickBot="1">
      <c r="A41" s="140" t="s">
        <v>353</v>
      </c>
      <c r="B41" s="1008">
        <f>IF(AND(申告書作成!AN298=1,Sheet2!B40=300000),530000,0)</f>
        <v>0</v>
      </c>
      <c r="C41" s="1008"/>
      <c r="D41" s="1008"/>
      <c r="E41" s="1008"/>
      <c r="F41" s="140" t="s">
        <v>353</v>
      </c>
      <c r="G41" s="1008">
        <f>IF(AND(申告書作成!AN303=1,Sheet2!G40=300000),530000,0)</f>
        <v>0</v>
      </c>
      <c r="H41" s="1008"/>
      <c r="I41" s="1008"/>
      <c r="J41" s="1008"/>
      <c r="K41" s="140" t="s">
        <v>353</v>
      </c>
      <c r="L41" s="1008">
        <f>IF(AND(申告書作成!AN308=1,Sheet2!L40=300000),530000,0)</f>
        <v>0</v>
      </c>
      <c r="M41" s="1008"/>
      <c r="N41" s="1008"/>
      <c r="O41" s="1008"/>
      <c r="P41" s="140" t="s">
        <v>353</v>
      </c>
      <c r="Q41" s="1008">
        <f>IF(AND(申告書作成!AN313=1,Sheet2!Q40=300000),530000,0)</f>
        <v>0</v>
      </c>
      <c r="R41" s="1008"/>
      <c r="S41" s="1008"/>
      <c r="T41" s="1008"/>
      <c r="U41" s="140" t="s">
        <v>353</v>
      </c>
      <c r="V41" s="1008">
        <f>IF(AND(申告書作成!AN318=1,Sheet2!V40=300000),530000,0)</f>
        <v>0</v>
      </c>
      <c r="W41" s="1008"/>
      <c r="X41" s="1008"/>
      <c r="Y41" s="1008"/>
      <c r="Z41" s="140" t="s">
        <v>353</v>
      </c>
      <c r="AA41" s="1008">
        <f>IF(AND(申告書作成!AN289=1,Sheet2!AA40=300000),530000,0)</f>
        <v>0</v>
      </c>
      <c r="AB41" s="1008"/>
      <c r="AC41" s="1008"/>
      <c r="AD41" s="1008"/>
      <c r="AE41" s="133"/>
      <c r="AF41" s="133"/>
      <c r="AG41" s="133"/>
      <c r="AH41" s="133"/>
      <c r="AI41" s="133"/>
      <c r="AJ41" s="141"/>
    </row>
    <row r="42" spans="1:44" ht="20.25" thickTop="1" thickBot="1">
      <c r="A42" s="143" t="s">
        <v>352</v>
      </c>
      <c r="B42" s="1005">
        <f>MAX(B40:E41)</f>
        <v>0</v>
      </c>
      <c r="C42" s="1006"/>
      <c r="D42" s="1006"/>
      <c r="E42" s="1014"/>
      <c r="F42" s="143" t="s">
        <v>352</v>
      </c>
      <c r="G42" s="1005">
        <f>MAX(G40:J41)</f>
        <v>0</v>
      </c>
      <c r="H42" s="1006"/>
      <c r="I42" s="1006"/>
      <c r="J42" s="1014"/>
      <c r="K42" s="143" t="s">
        <v>352</v>
      </c>
      <c r="L42" s="1005">
        <f>MAX(L40:O41)</f>
        <v>0</v>
      </c>
      <c r="M42" s="1006"/>
      <c r="N42" s="1006"/>
      <c r="O42" s="1014"/>
      <c r="P42" s="143" t="s">
        <v>352</v>
      </c>
      <c r="Q42" s="1005">
        <f>MAX(Q40:T41)</f>
        <v>0</v>
      </c>
      <c r="R42" s="1006"/>
      <c r="S42" s="1006"/>
      <c r="T42" s="1014"/>
      <c r="U42" s="143" t="s">
        <v>352</v>
      </c>
      <c r="V42" s="1005">
        <f>MAX(V40:Y41)</f>
        <v>0</v>
      </c>
      <c r="W42" s="1006"/>
      <c r="X42" s="1006"/>
      <c r="Y42" s="1014"/>
      <c r="Z42" s="143" t="s">
        <v>352</v>
      </c>
      <c r="AA42" s="1005">
        <f>MAX(AA40:AD41)</f>
        <v>0</v>
      </c>
      <c r="AB42" s="1006"/>
      <c r="AC42" s="1006"/>
      <c r="AD42" s="1014"/>
      <c r="AE42" s="133"/>
      <c r="AF42" s="133"/>
      <c r="AG42" s="133"/>
      <c r="AH42" s="133"/>
      <c r="AI42" s="133"/>
      <c r="AJ42" s="141"/>
    </row>
    <row r="43" spans="1:44" ht="20.25" thickTop="1" thickBot="1">
      <c r="A43" s="144"/>
      <c r="B43" s="144"/>
      <c r="C43" s="144"/>
      <c r="D43" s="144"/>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row>
    <row r="44" spans="1:44">
      <c r="A44" s="145"/>
      <c r="B44" s="145"/>
      <c r="C44" s="145"/>
      <c r="D44" s="145"/>
      <c r="E44" s="145"/>
      <c r="F44" s="121"/>
      <c r="G44" s="121"/>
      <c r="H44" s="121"/>
      <c r="I44" s="121"/>
      <c r="J44" s="107"/>
      <c r="K44" s="107"/>
      <c r="L44" s="1069" t="s">
        <v>376</v>
      </c>
      <c r="M44" s="1070"/>
      <c r="N44" s="1070"/>
      <c r="O44" s="1070"/>
      <c r="P44" s="1071"/>
    </row>
    <row r="45" spans="1:44" ht="19.5" thickBot="1">
      <c r="A45" s="1075" t="s">
        <v>364</v>
      </c>
      <c r="B45" s="1075"/>
      <c r="C45" s="1075"/>
      <c r="D45" s="1075"/>
      <c r="E45" s="145"/>
      <c r="F45" s="107"/>
      <c r="G45" s="1003" t="s">
        <v>372</v>
      </c>
      <c r="H45" s="1003"/>
      <c r="I45" s="1003"/>
      <c r="J45" s="1003"/>
      <c r="K45" s="107"/>
      <c r="L45" s="1072">
        <f>SUM(B42,G42,L42,Q42,V42,AA42,AF40,H46)</f>
        <v>0</v>
      </c>
      <c r="M45" s="1073"/>
      <c r="N45" s="1073"/>
      <c r="O45" s="1073"/>
      <c r="P45" s="1074"/>
    </row>
    <row r="46" spans="1:44" ht="20.25" thickTop="1" thickBot="1">
      <c r="A46" s="1003">
        <f>IF(申告書作成!AN327=TRUE,300000,0)</f>
        <v>0</v>
      </c>
      <c r="B46" s="1003"/>
      <c r="C46" s="1003"/>
      <c r="D46" s="1003"/>
      <c r="E46" s="145"/>
      <c r="F46" s="107"/>
      <c r="G46" s="138" t="s">
        <v>352</v>
      </c>
      <c r="H46" s="1003">
        <f>IF(AND(申告書作成!AN335=TRUE,申告書作成!AN336=TRUE),260000,0)</f>
        <v>0</v>
      </c>
      <c r="I46" s="1003"/>
      <c r="J46" s="1003"/>
      <c r="K46" s="107"/>
    </row>
    <row r="47" spans="1:44" ht="19.5" thickTop="1">
      <c r="A47" s="1003" t="s">
        <v>365</v>
      </c>
      <c r="B47" s="1003"/>
      <c r="C47" s="1003"/>
      <c r="D47" s="1003"/>
      <c r="E47" s="145"/>
      <c r="F47" s="107"/>
      <c r="G47" s="107"/>
      <c r="H47" s="107"/>
      <c r="I47" s="107"/>
      <c r="J47" s="107"/>
      <c r="K47" s="107"/>
    </row>
    <row r="48" spans="1:44" ht="19.5" thickBot="1">
      <c r="A48" s="1003">
        <f>IF(申告書作成!AN331=TRUE,260000,0)</f>
        <v>0</v>
      </c>
      <c r="B48" s="1003"/>
      <c r="C48" s="1003"/>
      <c r="D48" s="1003"/>
      <c r="E48" s="145"/>
      <c r="AA48" s="111"/>
      <c r="AB48" s="111"/>
    </row>
    <row r="49" spans="1:34" ht="20.25" thickTop="1" thickBot="1">
      <c r="A49" s="138" t="s">
        <v>352</v>
      </c>
      <c r="B49" s="1003">
        <f>MAX(A46,A48)</f>
        <v>0</v>
      </c>
      <c r="C49" s="1003"/>
      <c r="D49" s="1003"/>
      <c r="E49" s="145"/>
      <c r="AA49" s="111"/>
      <c r="AB49" s="111"/>
    </row>
    <row r="50" spans="1:34" ht="19.5" thickTop="1">
      <c r="A50" s="145"/>
      <c r="B50" s="145"/>
      <c r="C50" s="145"/>
      <c r="D50" s="145"/>
      <c r="E50" s="145"/>
      <c r="AA50" s="111"/>
      <c r="AB50" s="111"/>
    </row>
    <row r="51" spans="1:34">
      <c r="A51" s="108"/>
      <c r="B51" s="108"/>
      <c r="C51" s="108"/>
      <c r="D51" s="108"/>
      <c r="E51" s="108"/>
      <c r="F51" s="108"/>
      <c r="G51" s="108"/>
      <c r="H51" s="108"/>
      <c r="I51" s="108"/>
      <c r="J51" s="108"/>
      <c r="K51" s="108"/>
      <c r="L51" s="108"/>
      <c r="M51" s="108"/>
      <c r="N51" s="108"/>
      <c r="O51" s="108"/>
      <c r="P51" s="108"/>
      <c r="Q51" s="108"/>
      <c r="R51" s="108"/>
      <c r="S51" s="108"/>
      <c r="T51" s="108"/>
      <c r="U51" s="108"/>
      <c r="V51" s="108"/>
      <c r="W51" s="141"/>
      <c r="X51" s="141"/>
      <c r="Y51" s="141"/>
      <c r="Z51" s="141"/>
      <c r="AA51" s="141"/>
      <c r="AB51" s="141"/>
      <c r="AC51" s="141"/>
      <c r="AD51" s="141"/>
      <c r="AE51" s="141"/>
      <c r="AF51" s="141"/>
      <c r="AG51" s="141"/>
      <c r="AH51" s="141"/>
    </row>
    <row r="52" spans="1:34">
      <c r="A52" s="1076" t="s">
        <v>400</v>
      </c>
      <c r="B52" s="1076"/>
      <c r="C52" s="1076"/>
      <c r="D52" s="1076"/>
      <c r="E52" s="1076"/>
      <c r="F52" s="1076"/>
      <c r="G52" s="1076"/>
      <c r="H52" s="1076"/>
      <c r="I52" s="1076"/>
      <c r="J52" s="1076"/>
      <c r="K52" s="108"/>
      <c r="L52" s="108"/>
      <c r="M52" s="108"/>
      <c r="N52" s="108"/>
      <c r="O52" s="108"/>
      <c r="P52" s="108"/>
      <c r="Q52" s="108"/>
      <c r="R52" s="108"/>
      <c r="S52" s="108"/>
      <c r="T52" s="108"/>
      <c r="U52" s="108"/>
      <c r="V52" s="108"/>
      <c r="W52" s="141"/>
      <c r="X52" s="1009" t="s">
        <v>434</v>
      </c>
      <c r="Y52" s="1009"/>
      <c r="Z52" s="1009"/>
      <c r="AA52" s="1009"/>
      <c r="AB52" s="1009" t="s">
        <v>435</v>
      </c>
      <c r="AC52" s="1009"/>
      <c r="AD52" s="1009"/>
      <c r="AE52" s="1009"/>
      <c r="AF52" s="1009"/>
      <c r="AG52" s="1009"/>
      <c r="AH52" s="141"/>
    </row>
    <row r="53" spans="1:34">
      <c r="A53" s="146"/>
      <c r="B53" s="1009" t="s">
        <v>401</v>
      </c>
      <c r="C53" s="1009"/>
      <c r="D53" s="1009"/>
      <c r="E53" s="1009"/>
      <c r="F53" s="1009" t="s">
        <v>402</v>
      </c>
      <c r="G53" s="1009"/>
      <c r="H53" s="1009"/>
      <c r="I53" s="1009"/>
      <c r="J53" s="1009" t="s">
        <v>403</v>
      </c>
      <c r="K53" s="1009"/>
      <c r="L53" s="1009"/>
      <c r="M53" s="1009"/>
      <c r="N53" s="1009" t="s">
        <v>404</v>
      </c>
      <c r="O53" s="1009"/>
      <c r="P53" s="1009"/>
      <c r="Q53" s="1009"/>
      <c r="R53" s="1009" t="s">
        <v>405</v>
      </c>
      <c r="S53" s="1009"/>
      <c r="T53" s="1009"/>
      <c r="U53" s="1009"/>
      <c r="V53" s="147"/>
      <c r="W53" s="148"/>
      <c r="X53" s="1051">
        <f>申告書作成!L405</f>
        <v>0</v>
      </c>
      <c r="Y53" s="1009"/>
      <c r="Z53" s="1009"/>
      <c r="AA53" s="1009"/>
      <c r="AB53" s="1051">
        <f>申告書作成!L409</f>
        <v>0</v>
      </c>
      <c r="AC53" s="1009"/>
      <c r="AD53" s="1009"/>
      <c r="AE53" s="1009"/>
      <c r="AF53" s="1009"/>
      <c r="AG53" s="1009"/>
      <c r="AH53" s="141"/>
    </row>
    <row r="54" spans="1:34">
      <c r="A54" s="149" t="s">
        <v>406</v>
      </c>
      <c r="B54" s="1009">
        <f>申告書作成!C382</f>
        <v>0</v>
      </c>
      <c r="C54" s="1009"/>
      <c r="D54" s="1009"/>
      <c r="E54" s="1009"/>
      <c r="F54" s="1009">
        <f>申告書作成!H382</f>
        <v>0</v>
      </c>
      <c r="G54" s="1009"/>
      <c r="H54" s="1009"/>
      <c r="I54" s="1009"/>
      <c r="J54" s="1009">
        <f>申告書作成!M382</f>
        <v>0</v>
      </c>
      <c r="K54" s="1009"/>
      <c r="L54" s="1009"/>
      <c r="M54" s="1009"/>
      <c r="N54" s="1009">
        <f>申告書作成!R382</f>
        <v>0</v>
      </c>
      <c r="O54" s="1009"/>
      <c r="P54" s="1009"/>
      <c r="Q54" s="1009"/>
      <c r="R54" s="1009">
        <f>申告書作成!W382</f>
        <v>0</v>
      </c>
      <c r="S54" s="1009"/>
      <c r="T54" s="1009"/>
      <c r="U54" s="1009"/>
      <c r="V54" s="147"/>
      <c r="W54" s="148"/>
      <c r="X54" s="1003">
        <f>IF(X53&lt;=50000,X53/2)</f>
        <v>0</v>
      </c>
      <c r="Y54" s="1003"/>
      <c r="Z54" s="1003"/>
      <c r="AA54" s="1003"/>
      <c r="AB54" s="1003">
        <f>IF(AB53&lt;=5000,AB53,0)</f>
        <v>0</v>
      </c>
      <c r="AC54" s="1003"/>
      <c r="AD54" s="1003"/>
      <c r="AE54" s="1003"/>
      <c r="AF54" s="1003"/>
      <c r="AG54" s="1003"/>
      <c r="AH54" s="141"/>
    </row>
    <row r="55" spans="1:34">
      <c r="B55" s="1003">
        <f>IF(B54&lt;12000,B54,0)</f>
        <v>0</v>
      </c>
      <c r="C55" s="1003"/>
      <c r="D55" s="1003"/>
      <c r="E55" s="1003"/>
      <c r="F55" s="1003">
        <f>IF(F54&lt;12000,F54,0)</f>
        <v>0</v>
      </c>
      <c r="G55" s="1003"/>
      <c r="H55" s="1003"/>
      <c r="I55" s="1003"/>
      <c r="J55" s="1003">
        <f>IF(J54&lt;12000,J54,0)</f>
        <v>0</v>
      </c>
      <c r="K55" s="1003"/>
      <c r="L55" s="1003"/>
      <c r="M55" s="1003"/>
      <c r="N55" s="1003">
        <f>IF(N54&lt;=15000,N54,0)</f>
        <v>0</v>
      </c>
      <c r="O55" s="1003"/>
      <c r="P55" s="1003"/>
      <c r="Q55" s="1003"/>
      <c r="R55" s="1003">
        <f>IF(R54&lt;=15000,R54,0)</f>
        <v>0</v>
      </c>
      <c r="S55" s="1003"/>
      <c r="T55" s="1003"/>
      <c r="U55" s="1003"/>
      <c r="V55" s="108"/>
      <c r="W55" s="148"/>
      <c r="X55" s="1003">
        <f>IF(50000&lt;X53,25000,0)</f>
        <v>0</v>
      </c>
      <c r="Y55" s="1003"/>
      <c r="Z55" s="1003"/>
      <c r="AA55" s="1003"/>
      <c r="AB55" s="1003">
        <f>IF(AND(5000&lt;AB53,AB53&lt;=15000),AB53/2+2500,0)</f>
        <v>0</v>
      </c>
      <c r="AC55" s="1003"/>
      <c r="AD55" s="1003"/>
      <c r="AE55" s="1003"/>
      <c r="AF55" s="1003"/>
      <c r="AG55" s="1003"/>
      <c r="AH55" s="141"/>
    </row>
    <row r="56" spans="1:34">
      <c r="B56" s="1003">
        <f>IF(AND(12000&lt;B54,B54&lt;=32000),ROUNDUP(B54/2+6000,0),0)</f>
        <v>0</v>
      </c>
      <c r="C56" s="1003"/>
      <c r="D56" s="1003"/>
      <c r="E56" s="1003"/>
      <c r="F56" s="1003">
        <f>IF(AND(12000&lt;F54,F54&lt;=32000),ROUNDUP(F54/2+6000,0),0)</f>
        <v>0</v>
      </c>
      <c r="G56" s="1003"/>
      <c r="H56" s="1003"/>
      <c r="I56" s="1003"/>
      <c r="J56" s="1003">
        <f>IF(AND(12000&lt;J54,J54&lt;=32000),ROUNDUP(J54/2+6000,0),0)</f>
        <v>0</v>
      </c>
      <c r="K56" s="1003"/>
      <c r="L56" s="1003"/>
      <c r="M56" s="1003"/>
      <c r="N56" s="1003">
        <f>IF(AND(15000&lt;N54,N54&lt;=40000),ROUNDUP(N54/2+7500,0),0)</f>
        <v>0</v>
      </c>
      <c r="O56" s="1003"/>
      <c r="P56" s="1003"/>
      <c r="Q56" s="1003"/>
      <c r="R56" s="1003">
        <f>IF(AND(15000&lt;R54,R54&lt;=40000),ROUNDUP(R54/2+7500,0),0)</f>
        <v>0</v>
      </c>
      <c r="S56" s="1003"/>
      <c r="T56" s="1003"/>
      <c r="U56" s="1003"/>
      <c r="V56" s="108"/>
      <c r="W56" s="141"/>
      <c r="X56" s="141"/>
      <c r="Y56" s="141"/>
      <c r="Z56" s="141"/>
      <c r="AA56" s="141"/>
      <c r="AB56" s="1003">
        <f>IF(15000&lt;AB53,10000,0)</f>
        <v>0</v>
      </c>
      <c r="AC56" s="1003"/>
      <c r="AD56" s="1003"/>
      <c r="AE56" s="1003"/>
      <c r="AF56" s="1003"/>
      <c r="AG56" s="1003"/>
      <c r="AH56" s="141"/>
    </row>
    <row r="57" spans="1:34" ht="19.5" thickBot="1">
      <c r="B57" s="1003">
        <f>IF(AND(32000&lt;B54,B54&lt;=56000),ROUNDUP(B54/4+14000,0),0)</f>
        <v>0</v>
      </c>
      <c r="C57" s="1003"/>
      <c r="D57" s="1003"/>
      <c r="E57" s="1003"/>
      <c r="F57" s="1003">
        <f>IF(AND(32000&lt;F54,F54&lt;=56000),ROUNDUP(F54/4+14000,0),0)</f>
        <v>0</v>
      </c>
      <c r="G57" s="1003"/>
      <c r="H57" s="1003"/>
      <c r="I57" s="1003"/>
      <c r="J57" s="1003">
        <f>IF(AND(32000&lt;J54,J54&lt;=56000),ROUNDUP(J54/4+14000,0),0)</f>
        <v>0</v>
      </c>
      <c r="K57" s="1003"/>
      <c r="L57" s="1003"/>
      <c r="M57" s="1003"/>
      <c r="N57" s="1003">
        <f>IF(AND(40000&lt;N54,N54&lt;=56000),ROUNDUP(N54/4+17500,0),0)</f>
        <v>0</v>
      </c>
      <c r="O57" s="1003"/>
      <c r="P57" s="1003"/>
      <c r="Q57" s="1003"/>
      <c r="R57" s="1003">
        <f>IF(AND(40000&lt;R54,R54&lt;=56000),ROUNDUP(R54/4+17500,0),0)</f>
        <v>0</v>
      </c>
      <c r="S57" s="1003"/>
      <c r="T57" s="1003"/>
      <c r="U57" s="1003"/>
      <c r="V57" s="108"/>
      <c r="W57" s="141"/>
      <c r="X57" s="1025">
        <f>MAX(X54:AA55)</f>
        <v>0</v>
      </c>
      <c r="Y57" s="1003"/>
      <c r="Z57" s="1003"/>
      <c r="AA57" s="1003"/>
      <c r="AB57" s="1003">
        <f>MAX(AB54:AG56)</f>
        <v>0</v>
      </c>
      <c r="AC57" s="1003"/>
      <c r="AD57" s="1003"/>
      <c r="AE57" s="1003"/>
      <c r="AF57" s="1003"/>
      <c r="AG57" s="1003"/>
      <c r="AH57" s="141"/>
    </row>
    <row r="58" spans="1:34" ht="20.25" thickTop="1" thickBot="1">
      <c r="B58" s="1003">
        <f>IF(56000&lt;B54,28000,0)</f>
        <v>0</v>
      </c>
      <c r="C58" s="1003"/>
      <c r="D58" s="1003"/>
      <c r="E58" s="1003"/>
      <c r="F58" s="1003">
        <f>IF(56000&lt;F54,28000,0)</f>
        <v>0</v>
      </c>
      <c r="G58" s="1003"/>
      <c r="H58" s="1003"/>
      <c r="I58" s="1003"/>
      <c r="J58" s="1003">
        <f>IF(56000&lt;J54,28000,0)</f>
        <v>0</v>
      </c>
      <c r="K58" s="1003"/>
      <c r="L58" s="1003"/>
      <c r="M58" s="1003"/>
      <c r="N58" s="1003">
        <f>IF(70000&lt;N54,35000,0)</f>
        <v>0</v>
      </c>
      <c r="O58" s="1003"/>
      <c r="P58" s="1003"/>
      <c r="Q58" s="1003"/>
      <c r="R58" s="1003">
        <f>IF(70000&lt;R54,35000,0)</f>
        <v>0</v>
      </c>
      <c r="S58" s="1003"/>
      <c r="T58" s="1003"/>
      <c r="U58" s="1003"/>
      <c r="V58" s="108"/>
      <c r="W58" s="141"/>
      <c r="X58" s="141"/>
      <c r="Y58" s="141"/>
      <c r="Z58" s="138" t="s">
        <v>407</v>
      </c>
      <c r="AA58" s="1077">
        <f>MAX(X57,AB57)</f>
        <v>0</v>
      </c>
      <c r="AB58" s="1006"/>
      <c r="AC58" s="1006"/>
      <c r="AD58" s="1014"/>
      <c r="AE58" s="141"/>
      <c r="AF58" s="141"/>
      <c r="AG58" s="141"/>
      <c r="AH58" s="141"/>
    </row>
    <row r="59" spans="1:34" ht="19.5" thickTop="1">
      <c r="A59" s="137" t="s">
        <v>408</v>
      </c>
      <c r="B59" s="1003">
        <f>MAX(B55:E58)</f>
        <v>0</v>
      </c>
      <c r="C59" s="1003"/>
      <c r="D59" s="1003"/>
      <c r="E59" s="1003"/>
      <c r="F59" s="1003">
        <f>MAX(F55:I58)</f>
        <v>0</v>
      </c>
      <c r="G59" s="1003"/>
      <c r="H59" s="1003"/>
      <c r="I59" s="1003"/>
      <c r="J59" s="1003">
        <f>MAX(J55:M58)</f>
        <v>0</v>
      </c>
      <c r="K59" s="1003"/>
      <c r="L59" s="1003"/>
      <c r="M59" s="1003"/>
      <c r="N59" s="1003">
        <f>MAX(N55:Q58)</f>
        <v>0</v>
      </c>
      <c r="O59" s="1003"/>
      <c r="P59" s="1003"/>
      <c r="Q59" s="1003"/>
      <c r="R59" s="1003">
        <f>MAX(R55:U58)</f>
        <v>0</v>
      </c>
      <c r="S59" s="1003"/>
      <c r="T59" s="1003"/>
      <c r="U59" s="1003"/>
      <c r="V59" s="108"/>
      <c r="W59" s="141"/>
      <c r="X59" s="141"/>
      <c r="Y59" s="141"/>
      <c r="Z59" s="141"/>
      <c r="AA59" s="141"/>
      <c r="AB59" s="141"/>
      <c r="AC59" s="141"/>
      <c r="AD59" s="141"/>
      <c r="AE59" s="141"/>
      <c r="AF59" s="141"/>
      <c r="AG59" s="141"/>
      <c r="AH59" s="141"/>
    </row>
    <row r="60" spans="1:34">
      <c r="A60" s="150"/>
      <c r="B60" s="147"/>
      <c r="C60" s="137" t="s">
        <v>410</v>
      </c>
      <c r="D60" s="1003">
        <f>MAX(B59,N59)</f>
        <v>0</v>
      </c>
      <c r="E60" s="1003"/>
      <c r="F60" s="1003"/>
      <c r="G60" s="1003"/>
      <c r="H60" s="137" t="s">
        <v>410</v>
      </c>
      <c r="I60" s="1003">
        <f>MAX(F59,R59)</f>
        <v>0</v>
      </c>
      <c r="J60" s="1003"/>
      <c r="K60" s="1003"/>
      <c r="L60" s="1003"/>
      <c r="M60" s="147"/>
      <c r="N60" s="147"/>
      <c r="O60" s="147"/>
      <c r="P60" s="147"/>
      <c r="Q60" s="147"/>
      <c r="R60" s="147"/>
      <c r="S60" s="147"/>
      <c r="T60" s="147"/>
      <c r="U60" s="147"/>
      <c r="V60" s="108"/>
    </row>
    <row r="61" spans="1:34">
      <c r="A61" s="108"/>
      <c r="B61" s="108"/>
      <c r="C61" s="137" t="s">
        <v>409</v>
      </c>
      <c r="D61" s="1003">
        <f>IF(B59+N59&lt;=28000,B59+N59,28000)</f>
        <v>0</v>
      </c>
      <c r="E61" s="1003"/>
      <c r="F61" s="1003"/>
      <c r="G61" s="1003"/>
      <c r="H61" s="137" t="s">
        <v>409</v>
      </c>
      <c r="I61" s="1003">
        <f>IF(F59+R59&lt;=28000,F59+R59,28000)</f>
        <v>0</v>
      </c>
      <c r="J61" s="1003"/>
      <c r="K61" s="1003"/>
      <c r="L61" s="1003"/>
      <c r="M61" s="147"/>
      <c r="N61" s="147"/>
      <c r="O61" s="147"/>
      <c r="P61" s="147"/>
      <c r="Q61" s="147"/>
      <c r="R61" s="147"/>
      <c r="S61" s="147"/>
      <c r="T61" s="108"/>
      <c r="U61" s="108"/>
      <c r="V61" s="108"/>
    </row>
    <row r="62" spans="1:34" ht="19.5" thickBot="1">
      <c r="A62" s="108"/>
      <c r="B62" s="108"/>
      <c r="C62" s="137" t="s">
        <v>411</v>
      </c>
      <c r="D62" s="1003">
        <f>MAX(D60:G61)</f>
        <v>0</v>
      </c>
      <c r="E62" s="1003"/>
      <c r="F62" s="1003"/>
      <c r="G62" s="1003"/>
      <c r="H62" s="137" t="s">
        <v>411</v>
      </c>
      <c r="I62" s="1003">
        <f>MAX(I60:L61)</f>
        <v>0</v>
      </c>
      <c r="J62" s="1003"/>
      <c r="K62" s="1003"/>
      <c r="L62" s="1003"/>
      <c r="M62" s="137" t="s">
        <v>412</v>
      </c>
      <c r="N62" s="1003">
        <f>J59</f>
        <v>0</v>
      </c>
      <c r="O62" s="1003"/>
      <c r="P62" s="1003"/>
      <c r="Q62" s="1003"/>
      <c r="R62" s="108"/>
      <c r="S62" s="108"/>
      <c r="T62" s="108"/>
      <c r="U62" s="108"/>
      <c r="V62" s="108"/>
    </row>
    <row r="63" spans="1:34" ht="20.25" thickTop="1" thickBot="1">
      <c r="A63" s="108"/>
      <c r="B63" s="108"/>
      <c r="C63" s="108"/>
      <c r="D63" s="108"/>
      <c r="E63" s="108"/>
      <c r="F63" s="108"/>
      <c r="G63" s="108"/>
      <c r="H63" s="108"/>
      <c r="I63" s="108"/>
      <c r="J63" s="108"/>
      <c r="K63" s="108"/>
      <c r="L63" s="108"/>
      <c r="M63" s="108"/>
      <c r="N63" s="108"/>
      <c r="O63" s="108"/>
      <c r="P63" s="108"/>
      <c r="Q63" s="138" t="s">
        <v>407</v>
      </c>
      <c r="R63" s="1005">
        <f>IF(D62+I62+N62&lt;70000,D62+I62+N62,70000)</f>
        <v>0</v>
      </c>
      <c r="S63" s="1006"/>
      <c r="T63" s="1006"/>
      <c r="U63" s="1014"/>
      <c r="V63" s="108"/>
    </row>
    <row r="64" spans="1:34" ht="19.5" thickTop="1">
      <c r="A64" s="108"/>
      <c r="B64" s="108"/>
      <c r="C64" s="108"/>
      <c r="D64" s="108"/>
      <c r="E64" s="108"/>
      <c r="F64" s="108"/>
      <c r="G64" s="108"/>
      <c r="H64" s="108"/>
      <c r="I64" s="108"/>
      <c r="J64" s="108"/>
      <c r="K64" s="108"/>
      <c r="L64" s="108"/>
      <c r="M64" s="108"/>
      <c r="N64" s="108"/>
      <c r="O64" s="108"/>
      <c r="P64" s="108"/>
      <c r="Q64" s="108"/>
      <c r="R64" s="108"/>
      <c r="S64" s="108"/>
      <c r="T64" s="108"/>
      <c r="U64" s="108"/>
      <c r="V64" s="108"/>
    </row>
  </sheetData>
  <mergeCells count="420">
    <mergeCell ref="AL23:AP23"/>
    <mergeCell ref="AL24:AR24"/>
    <mergeCell ref="AT24:AZ24"/>
    <mergeCell ref="AL26:AN26"/>
    <mergeCell ref="AO26:AR26"/>
    <mergeCell ref="AW25:AZ25"/>
    <mergeCell ref="AW26:AZ26"/>
    <mergeCell ref="AC28:AF28"/>
    <mergeCell ref="AA30:AE30"/>
    <mergeCell ref="AW27:AZ27"/>
    <mergeCell ref="AW28:AZ28"/>
    <mergeCell ref="AT29:AV29"/>
    <mergeCell ref="AW29:AZ29"/>
    <mergeCell ref="AT30:AZ30"/>
    <mergeCell ref="AT25:AV25"/>
    <mergeCell ref="AT26:AV26"/>
    <mergeCell ref="AT27:AV27"/>
    <mergeCell ref="AT28:AV28"/>
    <mergeCell ref="AL27:AN27"/>
    <mergeCell ref="AO27:AR27"/>
    <mergeCell ref="AL28:AM28"/>
    <mergeCell ref="AO28:AR28"/>
    <mergeCell ref="AO29:AR29"/>
    <mergeCell ref="AO30:AR30"/>
    <mergeCell ref="AW32:AZ32"/>
    <mergeCell ref="AO34:AR34"/>
    <mergeCell ref="AO35:AR35"/>
    <mergeCell ref="AO36:AR36"/>
    <mergeCell ref="AO37:AR37"/>
    <mergeCell ref="AO38:AR38"/>
    <mergeCell ref="AO39:AR39"/>
    <mergeCell ref="AO40:AR40"/>
    <mergeCell ref="AA31:AE31"/>
    <mergeCell ref="AT31:AV31"/>
    <mergeCell ref="AW31:AZ31"/>
    <mergeCell ref="AL40:AN40"/>
    <mergeCell ref="AO31:AR31"/>
    <mergeCell ref="AO32:AR32"/>
    <mergeCell ref="AL33:AM33"/>
    <mergeCell ref="AO33:AR33"/>
    <mergeCell ref="AA33:AC33"/>
    <mergeCell ref="AA34:AD34"/>
    <mergeCell ref="AA35:AD35"/>
    <mergeCell ref="AA36:AD36"/>
    <mergeCell ref="AA37:AD37"/>
    <mergeCell ref="AA38:AD38"/>
    <mergeCell ref="AA39:AD39"/>
    <mergeCell ref="AA40:AD40"/>
    <mergeCell ref="AL25:AN25"/>
    <mergeCell ref="AO25:AR25"/>
    <mergeCell ref="AT32:AV32"/>
    <mergeCell ref="R63:U63"/>
    <mergeCell ref="X52:AA52"/>
    <mergeCell ref="AB52:AG52"/>
    <mergeCell ref="X53:AA53"/>
    <mergeCell ref="AB53:AG53"/>
    <mergeCell ref="X54:AA54"/>
    <mergeCell ref="AB54:AG54"/>
    <mergeCell ref="AB55:AG55"/>
    <mergeCell ref="X55:AA55"/>
    <mergeCell ref="AB56:AG56"/>
    <mergeCell ref="X57:AA57"/>
    <mergeCell ref="AB57:AG57"/>
    <mergeCell ref="AA58:AD58"/>
    <mergeCell ref="R59:U59"/>
    <mergeCell ref="R55:U55"/>
    <mergeCell ref="R57:U57"/>
    <mergeCell ref="R58:U58"/>
    <mergeCell ref="AF39:AI39"/>
    <mergeCell ref="AF38:AI38"/>
    <mergeCell ref="AF40:AI40"/>
    <mergeCell ref="AA42:AD42"/>
    <mergeCell ref="I62:L62"/>
    <mergeCell ref="N62:Q62"/>
    <mergeCell ref="B59:E59"/>
    <mergeCell ref="F59:I59"/>
    <mergeCell ref="J59:M59"/>
    <mergeCell ref="N59:Q59"/>
    <mergeCell ref="D60:G60"/>
    <mergeCell ref="F57:I57"/>
    <mergeCell ref="J57:M57"/>
    <mergeCell ref="N57:Q57"/>
    <mergeCell ref="B57:E57"/>
    <mergeCell ref="B58:E58"/>
    <mergeCell ref="D61:G61"/>
    <mergeCell ref="D62:G62"/>
    <mergeCell ref="I60:L60"/>
    <mergeCell ref="I61:L61"/>
    <mergeCell ref="F58:I58"/>
    <mergeCell ref="J58:M58"/>
    <mergeCell ref="N58:Q58"/>
    <mergeCell ref="AA41:AD41"/>
    <mergeCell ref="V41:Y41"/>
    <mergeCell ref="B56:E56"/>
    <mergeCell ref="F56:I56"/>
    <mergeCell ref="J56:M56"/>
    <mergeCell ref="N54:Q54"/>
    <mergeCell ref="R54:U54"/>
    <mergeCell ref="A52:J52"/>
    <mergeCell ref="B53:E53"/>
    <mergeCell ref="F53:I53"/>
    <mergeCell ref="J53:M53"/>
    <mergeCell ref="B54:E54"/>
    <mergeCell ref="F54:I54"/>
    <mergeCell ref="J54:M54"/>
    <mergeCell ref="N53:Q53"/>
    <mergeCell ref="R53:U53"/>
    <mergeCell ref="N56:Q56"/>
    <mergeCell ref="R56:U56"/>
    <mergeCell ref="B55:E55"/>
    <mergeCell ref="F55:I55"/>
    <mergeCell ref="J55:M55"/>
    <mergeCell ref="N55:Q55"/>
    <mergeCell ref="L42:O42"/>
    <mergeCell ref="Q42:T42"/>
    <mergeCell ref="V42:Y42"/>
    <mergeCell ref="B40:E40"/>
    <mergeCell ref="G40:J40"/>
    <mergeCell ref="L40:O40"/>
    <mergeCell ref="Q40:T40"/>
    <mergeCell ref="B33:D33"/>
    <mergeCell ref="L44:P44"/>
    <mergeCell ref="L45:P45"/>
    <mergeCell ref="B49:D49"/>
    <mergeCell ref="G45:J45"/>
    <mergeCell ref="H46:J46"/>
    <mergeCell ref="B36:E36"/>
    <mergeCell ref="A46:D46"/>
    <mergeCell ref="A48:D48"/>
    <mergeCell ref="A45:D45"/>
    <mergeCell ref="A47:D47"/>
    <mergeCell ref="B41:E41"/>
    <mergeCell ref="G41:J41"/>
    <mergeCell ref="L41:O41"/>
    <mergeCell ref="Q41:T41"/>
    <mergeCell ref="B37:E37"/>
    <mergeCell ref="B38:E38"/>
    <mergeCell ref="B39:E39"/>
    <mergeCell ref="B42:E42"/>
    <mergeCell ref="G42:J42"/>
    <mergeCell ref="AY2:BF8"/>
    <mergeCell ref="AY21:BB21"/>
    <mergeCell ref="N17:Q17"/>
    <mergeCell ref="R17:U17"/>
    <mergeCell ref="V17:Y17"/>
    <mergeCell ref="J16:M16"/>
    <mergeCell ref="J17:M17"/>
    <mergeCell ref="N16:Q16"/>
    <mergeCell ref="R16:U16"/>
    <mergeCell ref="V16:Y16"/>
    <mergeCell ref="AQ21:AT21"/>
    <mergeCell ref="J13:M13"/>
    <mergeCell ref="J14:M14"/>
    <mergeCell ref="J15:M15"/>
    <mergeCell ref="N14:Q14"/>
    <mergeCell ref="R14:U14"/>
    <mergeCell ref="V14:Y14"/>
    <mergeCell ref="N15:Q15"/>
    <mergeCell ref="R15:U15"/>
    <mergeCell ref="V15:Y15"/>
    <mergeCell ref="N13:Q13"/>
    <mergeCell ref="R13:U13"/>
    <mergeCell ref="N9:Q9"/>
    <mergeCell ref="V40:Y40"/>
    <mergeCell ref="J12:M12"/>
    <mergeCell ref="N12:Q12"/>
    <mergeCell ref="R12:U12"/>
    <mergeCell ref="V12:Y12"/>
    <mergeCell ref="Q28:T28"/>
    <mergeCell ref="V28:Y28"/>
    <mergeCell ref="L28:O28"/>
    <mergeCell ref="G28:J28"/>
    <mergeCell ref="G33:I33"/>
    <mergeCell ref="L33:N33"/>
    <mergeCell ref="Q33:S33"/>
    <mergeCell ref="V33:X33"/>
    <mergeCell ref="G31:J31"/>
    <mergeCell ref="L31:O31"/>
    <mergeCell ref="Q31:T31"/>
    <mergeCell ref="V31:Y31"/>
    <mergeCell ref="G36:J36"/>
    <mergeCell ref="L36:O36"/>
    <mergeCell ref="Q36:T36"/>
    <mergeCell ref="V36:Y36"/>
    <mergeCell ref="G37:J37"/>
    <mergeCell ref="L37:O37"/>
    <mergeCell ref="G39:J39"/>
    <mergeCell ref="A13:C14"/>
    <mergeCell ref="D14:G14"/>
    <mergeCell ref="P18:S18"/>
    <mergeCell ref="T18:W18"/>
    <mergeCell ref="L24:O24"/>
    <mergeCell ref="Q24:T24"/>
    <mergeCell ref="B29:E29"/>
    <mergeCell ref="G29:J29"/>
    <mergeCell ref="L29:O29"/>
    <mergeCell ref="Q29:T29"/>
    <mergeCell ref="V29:Y29"/>
    <mergeCell ref="F25:F26"/>
    <mergeCell ref="K25:K26"/>
    <mergeCell ref="P25:P26"/>
    <mergeCell ref="U25:U26"/>
    <mergeCell ref="B28:E28"/>
    <mergeCell ref="L25:O25"/>
    <mergeCell ref="L26:O26"/>
    <mergeCell ref="L27:O27"/>
    <mergeCell ref="Q25:T25"/>
    <mergeCell ref="Y20:AA21"/>
    <mergeCell ref="J20:M20"/>
    <mergeCell ref="J21:K21"/>
    <mergeCell ref="L21:M21"/>
    <mergeCell ref="AK17:AN17"/>
    <mergeCell ref="AK18:AN18"/>
    <mergeCell ref="V13:Y13"/>
    <mergeCell ref="D4:G4"/>
    <mergeCell ref="D5:G5"/>
    <mergeCell ref="D6:G6"/>
    <mergeCell ref="J6:M6"/>
    <mergeCell ref="N6:Q6"/>
    <mergeCell ref="R6:U6"/>
    <mergeCell ref="AK7:AW7"/>
    <mergeCell ref="AK8:AP8"/>
    <mergeCell ref="AP4:AS4"/>
    <mergeCell ref="AT4:AW4"/>
    <mergeCell ref="AP5:AS5"/>
    <mergeCell ref="AT5:AW5"/>
    <mergeCell ref="AP6:AS6"/>
    <mergeCell ref="AT6:AW6"/>
    <mergeCell ref="V8:Y8"/>
    <mergeCell ref="V6:Y6"/>
    <mergeCell ref="AK16:AN16"/>
    <mergeCell ref="AO18:AR18"/>
    <mergeCell ref="AW18:AZ18"/>
    <mergeCell ref="N11:Q11"/>
    <mergeCell ref="N10:Q10"/>
    <mergeCell ref="AK1:AP1"/>
    <mergeCell ref="AP2:AR2"/>
    <mergeCell ref="R8:U8"/>
    <mergeCell ref="J8:M8"/>
    <mergeCell ref="J9:M9"/>
    <mergeCell ref="R9:U9"/>
    <mergeCell ref="D13:G13"/>
    <mergeCell ref="D12:G12"/>
    <mergeCell ref="J1:M1"/>
    <mergeCell ref="N1:Q1"/>
    <mergeCell ref="R1:U1"/>
    <mergeCell ref="V1:Y1"/>
    <mergeCell ref="AP3:AS3"/>
    <mergeCell ref="J3:L3"/>
    <mergeCell ref="J7:M7"/>
    <mergeCell ref="R7:U7"/>
    <mergeCell ref="V7:Y7"/>
    <mergeCell ref="J10:M10"/>
    <mergeCell ref="J11:M11"/>
    <mergeCell ref="N7:Q7"/>
    <mergeCell ref="N8:Q8"/>
    <mergeCell ref="AK10:AN10"/>
    <mergeCell ref="R10:U10"/>
    <mergeCell ref="V10:Y10"/>
    <mergeCell ref="A3:C3"/>
    <mergeCell ref="A8:C8"/>
    <mergeCell ref="D9:G9"/>
    <mergeCell ref="D10:G10"/>
    <mergeCell ref="D11:G11"/>
    <mergeCell ref="A9:C9"/>
    <mergeCell ref="D7:G7"/>
    <mergeCell ref="D8:G8"/>
    <mergeCell ref="D3:G3"/>
    <mergeCell ref="M4:P5"/>
    <mergeCell ref="M3:P3"/>
    <mergeCell ref="R11:U11"/>
    <mergeCell ref="V11:Y11"/>
    <mergeCell ref="V9:Y9"/>
    <mergeCell ref="AO19:AR19"/>
    <mergeCell ref="AO20:AR20"/>
    <mergeCell ref="AA9:AD9"/>
    <mergeCell ref="AE9:AH9"/>
    <mergeCell ref="AA8:AD8"/>
    <mergeCell ref="AE8:AH8"/>
    <mergeCell ref="AK9:AN9"/>
    <mergeCell ref="AO11:AR11"/>
    <mergeCell ref="AO12:AR12"/>
    <mergeCell ref="AK11:AN11"/>
    <mergeCell ref="AK12:AN12"/>
    <mergeCell ref="AK13:AN13"/>
    <mergeCell ref="AK14:AN14"/>
    <mergeCell ref="AK15:AN15"/>
    <mergeCell ref="AO10:AR10"/>
    <mergeCell ref="AB15:AD15"/>
    <mergeCell ref="AB16:AD16"/>
    <mergeCell ref="AE12:AG12"/>
    <mergeCell ref="AE13:AG13"/>
    <mergeCell ref="AA2:AG2"/>
    <mergeCell ref="AA3:AD3"/>
    <mergeCell ref="AA4:AD4"/>
    <mergeCell ref="AE3:AH3"/>
    <mergeCell ref="AE4:AH4"/>
    <mergeCell ref="AA6:AD6"/>
    <mergeCell ref="AE6:AH6"/>
    <mergeCell ref="AK2:AO2"/>
    <mergeCell ref="AK3:AO3"/>
    <mergeCell ref="AS10:AV10"/>
    <mergeCell ref="AW10:AZ10"/>
    <mergeCell ref="AS11:AV11"/>
    <mergeCell ref="AW11:AZ11"/>
    <mergeCell ref="AS12:AV12"/>
    <mergeCell ref="AW12:AZ12"/>
    <mergeCell ref="AS13:AV13"/>
    <mergeCell ref="AW13:AZ13"/>
    <mergeCell ref="BA11:BB11"/>
    <mergeCell ref="BA16:BB16"/>
    <mergeCell ref="BE12:BF12"/>
    <mergeCell ref="BE13:BF13"/>
    <mergeCell ref="AS16:AV16"/>
    <mergeCell ref="AW16:AZ16"/>
    <mergeCell ref="AO13:AR13"/>
    <mergeCell ref="AO14:AR14"/>
    <mergeCell ref="AO15:AR15"/>
    <mergeCell ref="AO16:AR16"/>
    <mergeCell ref="BC12:BD12"/>
    <mergeCell ref="BC13:BD13"/>
    <mergeCell ref="BC14:BD14"/>
    <mergeCell ref="BC15:BD15"/>
    <mergeCell ref="BC16:BD16"/>
    <mergeCell ref="AS14:AV14"/>
    <mergeCell ref="AW14:AZ14"/>
    <mergeCell ref="AS15:AV15"/>
    <mergeCell ref="AW15:AZ15"/>
    <mergeCell ref="BA13:BB13"/>
    <mergeCell ref="BA14:BB14"/>
    <mergeCell ref="BA15:BB15"/>
    <mergeCell ref="BC11:BD11"/>
    <mergeCell ref="BE11:BF11"/>
    <mergeCell ref="BA12:BB12"/>
    <mergeCell ref="BC17:BD17"/>
    <mergeCell ref="BC18:BD18"/>
    <mergeCell ref="BC19:BD19"/>
    <mergeCell ref="BC20:BD20"/>
    <mergeCell ref="Q26:T26"/>
    <mergeCell ref="Q27:T27"/>
    <mergeCell ref="BE19:BF19"/>
    <mergeCell ref="BE20:BF20"/>
    <mergeCell ref="BE14:BF14"/>
    <mergeCell ref="BE15:BF15"/>
    <mergeCell ref="BE16:BF16"/>
    <mergeCell ref="BE17:BF17"/>
    <mergeCell ref="BE18:BF18"/>
    <mergeCell ref="BA20:BB20"/>
    <mergeCell ref="AS20:AV20"/>
    <mergeCell ref="AW20:AZ20"/>
    <mergeCell ref="BA17:BB17"/>
    <mergeCell ref="BA18:BB18"/>
    <mergeCell ref="BA19:BB19"/>
    <mergeCell ref="AW17:AZ17"/>
    <mergeCell ref="AS18:AV18"/>
    <mergeCell ref="AS19:AV19"/>
    <mergeCell ref="AW19:AZ19"/>
    <mergeCell ref="AS17:AV17"/>
    <mergeCell ref="A25:A26"/>
    <mergeCell ref="B24:E24"/>
    <mergeCell ref="B25:E25"/>
    <mergeCell ref="B26:E26"/>
    <mergeCell ref="B27:E27"/>
    <mergeCell ref="G24:J24"/>
    <mergeCell ref="G25:J25"/>
    <mergeCell ref="G26:J26"/>
    <mergeCell ref="G27:J27"/>
    <mergeCell ref="AK19:AN19"/>
    <mergeCell ref="AK20:AN20"/>
    <mergeCell ref="AO17:AR17"/>
    <mergeCell ref="AU21:AX21"/>
    <mergeCell ref="AC24:AF24"/>
    <mergeCell ref="AC25:AF25"/>
    <mergeCell ref="AC26:AF26"/>
    <mergeCell ref="AC27:AF27"/>
    <mergeCell ref="V24:Y24"/>
    <mergeCell ref="V25:Y25"/>
    <mergeCell ref="V26:Y26"/>
    <mergeCell ref="V27:Y27"/>
    <mergeCell ref="L39:O39"/>
    <mergeCell ref="Q39:T39"/>
    <mergeCell ref="V39:Y39"/>
    <mergeCell ref="B30:E30"/>
    <mergeCell ref="G30:J30"/>
    <mergeCell ref="L30:O30"/>
    <mergeCell ref="Q30:T30"/>
    <mergeCell ref="V30:Y30"/>
    <mergeCell ref="B34:E34"/>
    <mergeCell ref="B35:E35"/>
    <mergeCell ref="G34:J34"/>
    <mergeCell ref="G35:J35"/>
    <mergeCell ref="L35:O35"/>
    <mergeCell ref="Q34:T34"/>
    <mergeCell ref="L34:O34"/>
    <mergeCell ref="Q35:T35"/>
    <mergeCell ref="V34:Y34"/>
    <mergeCell ref="V35:Y35"/>
    <mergeCell ref="B31:E31"/>
    <mergeCell ref="Q37:T37"/>
    <mergeCell ref="AB12:AD12"/>
    <mergeCell ref="AB13:AD13"/>
    <mergeCell ref="AB14:AD14"/>
    <mergeCell ref="AE14:AG14"/>
    <mergeCell ref="AE15:AG15"/>
    <mergeCell ref="AE16:AG16"/>
    <mergeCell ref="V37:Y37"/>
    <mergeCell ref="G38:J38"/>
    <mergeCell ref="L38:O38"/>
    <mergeCell ref="Q38:T38"/>
    <mergeCell ref="V38:Y38"/>
    <mergeCell ref="AF33:AH33"/>
    <mergeCell ref="AF34:AI34"/>
    <mergeCell ref="AF35:AI35"/>
    <mergeCell ref="AF36:AI36"/>
    <mergeCell ref="AF37:AI37"/>
    <mergeCell ref="V22:X22"/>
    <mergeCell ref="N20:Q20"/>
    <mergeCell ref="R20:U20"/>
    <mergeCell ref="R21:U21"/>
    <mergeCell ref="V20:X21"/>
  </mergeCells>
  <phoneticPr fontId="2"/>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pageSetUpPr fitToPage="1"/>
  </sheetPr>
  <dimension ref="A1:CE501"/>
  <sheetViews>
    <sheetView showZeros="0" view="pageBreakPreview" zoomScale="130" zoomScaleNormal="115" zoomScaleSheetLayoutView="130" workbookViewId="0">
      <selection activeCell="C44" sqref="C44:F73"/>
    </sheetView>
  </sheetViews>
  <sheetFormatPr defaultColWidth="1.875" defaultRowHeight="15" customHeight="1"/>
  <cols>
    <col min="1" max="1" width="0.875" style="4" customWidth="1"/>
    <col min="2" max="2" width="2.5" style="4" customWidth="1"/>
    <col min="3" max="33" width="1.875" style="4" customWidth="1"/>
    <col min="34" max="34" width="1.25" style="4" customWidth="1"/>
    <col min="35" max="35" width="0.875" style="43" customWidth="1"/>
    <col min="36" max="37" width="1.5" style="4" customWidth="1"/>
    <col min="38" max="39" width="1.375" style="4" customWidth="1"/>
    <col min="40" max="42" width="2.25" style="4" customWidth="1"/>
    <col min="43" max="46" width="1.125" style="4" customWidth="1"/>
    <col min="47" max="55" width="1.875" style="4" customWidth="1"/>
    <col min="56" max="56" width="1.5" style="4" customWidth="1"/>
    <col min="57" max="16384" width="1.875" style="4"/>
  </cols>
  <sheetData>
    <row r="1" spans="1:83" ht="17.25" customHeight="1">
      <c r="A1" s="1132" t="s">
        <v>874</v>
      </c>
      <c r="B1" s="1132"/>
      <c r="C1" s="1132"/>
      <c r="D1" s="1132"/>
      <c r="E1" s="1132"/>
      <c r="F1" s="1132"/>
      <c r="G1" s="1132"/>
      <c r="H1" s="1132"/>
      <c r="I1" s="1132"/>
      <c r="J1" s="1" t="s">
        <v>875</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2"/>
      <c r="AX1" s="2"/>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1:83" ht="6.75" customHeight="1" thickBot="1">
      <c r="A2" s="5"/>
      <c r="B2" s="6"/>
      <c r="C2" s="1133" t="s">
        <v>876</v>
      </c>
      <c r="D2" s="1133"/>
      <c r="E2" s="1133"/>
      <c r="F2" s="1133"/>
      <c r="G2" s="1133"/>
      <c r="H2" s="6"/>
      <c r="I2" s="6"/>
      <c r="J2" s="6"/>
      <c r="K2" s="6"/>
      <c r="L2" s="6"/>
      <c r="M2" s="6"/>
      <c r="N2" s="6"/>
      <c r="O2" s="6"/>
      <c r="P2" s="6"/>
      <c r="Q2" s="6"/>
      <c r="R2" s="6"/>
      <c r="S2" s="6"/>
      <c r="T2" s="6"/>
      <c r="U2" s="2"/>
      <c r="V2" s="2"/>
      <c r="W2" s="2"/>
      <c r="X2" s="2"/>
      <c r="Y2" s="2"/>
      <c r="Z2" s="2"/>
      <c r="AA2" s="2"/>
      <c r="AB2" s="2"/>
      <c r="AC2" s="2"/>
      <c r="AD2" s="2"/>
      <c r="AE2" s="2"/>
      <c r="AF2" s="2"/>
      <c r="AG2" s="2"/>
      <c r="AH2" s="2"/>
      <c r="AI2" s="7"/>
      <c r="AJ2" s="2"/>
      <c r="AK2" s="2"/>
      <c r="AL2" s="2"/>
      <c r="AM2" s="2"/>
      <c r="AN2" s="2"/>
      <c r="AO2" s="2"/>
      <c r="AP2" s="2"/>
      <c r="AQ2" s="2"/>
      <c r="AR2" s="2"/>
      <c r="AS2" s="2"/>
      <c r="AT2" s="7"/>
      <c r="AU2" s="7"/>
      <c r="AV2" s="7"/>
      <c r="AW2" s="7"/>
      <c r="AX2" s="7"/>
      <c r="AY2" s="7"/>
      <c r="AZ2" s="7"/>
      <c r="BA2" s="7"/>
      <c r="BB2" s="7"/>
      <c r="BC2" s="8"/>
      <c r="BD2" s="5"/>
      <c r="BE2" s="3"/>
      <c r="BF2" s="3"/>
      <c r="BG2" s="3"/>
      <c r="BH2" s="3"/>
      <c r="BI2" s="3"/>
      <c r="BJ2" s="3"/>
      <c r="BK2" s="3"/>
      <c r="BL2" s="3"/>
      <c r="BM2" s="3"/>
      <c r="BN2" s="3"/>
      <c r="BO2" s="3"/>
      <c r="BP2" s="3"/>
      <c r="BQ2" s="3"/>
      <c r="BR2" s="3"/>
      <c r="BS2" s="3"/>
      <c r="BT2" s="3"/>
      <c r="BU2" s="3"/>
      <c r="BV2" s="3"/>
      <c r="BW2" s="3"/>
      <c r="BX2" s="3"/>
      <c r="BY2" s="3"/>
      <c r="BZ2" s="3"/>
      <c r="CA2" s="3"/>
      <c r="CB2" s="3"/>
      <c r="CC2" s="3"/>
      <c r="CD2" s="3"/>
    </row>
    <row r="3" spans="1:83" ht="17.25" customHeight="1" thickBot="1">
      <c r="A3" s="9"/>
      <c r="B3" s="10"/>
      <c r="C3" s="1133"/>
      <c r="D3" s="1133"/>
      <c r="E3" s="1133"/>
      <c r="F3" s="1133"/>
      <c r="G3" s="1133"/>
      <c r="H3" s="10"/>
      <c r="I3" s="10"/>
      <c r="J3" s="11"/>
      <c r="K3" s="11"/>
      <c r="L3" s="11"/>
      <c r="M3" s="1134" t="s">
        <v>0</v>
      </c>
      <c r="N3" s="1135"/>
      <c r="O3" s="1135"/>
      <c r="P3" s="1135"/>
      <c r="Q3" s="1136"/>
      <c r="R3" s="1168">
        <f>申告書作成!L21</f>
        <v>0</v>
      </c>
      <c r="S3" s="1169"/>
      <c r="T3" s="1169"/>
      <c r="U3" s="1169"/>
      <c r="V3" s="1169"/>
      <c r="W3" s="1169"/>
      <c r="X3" s="1169"/>
      <c r="Y3" s="1169"/>
      <c r="Z3" s="1169"/>
      <c r="AA3" s="1169"/>
      <c r="AB3" s="1169"/>
      <c r="AC3" s="1169"/>
      <c r="AD3" s="1169"/>
      <c r="AE3" s="1170"/>
      <c r="AF3" s="1137" t="s">
        <v>1</v>
      </c>
      <c r="AG3" s="1137"/>
      <c r="AH3" s="1137"/>
      <c r="AI3" s="1137"/>
      <c r="AJ3" s="1138"/>
      <c r="AK3" s="12"/>
      <c r="AL3" s="13"/>
      <c r="AM3" s="13"/>
      <c r="AN3" s="13"/>
      <c r="AO3" s="13"/>
      <c r="AP3" s="13"/>
      <c r="AQ3" s="13"/>
      <c r="AR3" s="13"/>
      <c r="AS3" s="13"/>
      <c r="AT3" s="13"/>
      <c r="AU3" s="13"/>
      <c r="AV3" s="13"/>
      <c r="AW3" s="13"/>
      <c r="AX3" s="13"/>
      <c r="AY3" s="13"/>
      <c r="AZ3" s="13"/>
      <c r="BA3" s="13"/>
      <c r="BB3" s="14"/>
      <c r="BC3" s="3"/>
      <c r="BD3" s="1139" t="s">
        <v>2</v>
      </c>
      <c r="BE3" s="3"/>
      <c r="BF3" s="15"/>
      <c r="BG3" s="3"/>
      <c r="BH3" s="3"/>
      <c r="BI3" s="3"/>
      <c r="BJ3" s="3"/>
      <c r="BK3" s="3"/>
      <c r="BL3" s="3"/>
      <c r="BM3" s="3"/>
      <c r="BN3" s="3"/>
      <c r="BO3" s="3"/>
      <c r="BP3" s="3"/>
      <c r="BQ3" s="3"/>
      <c r="BR3" s="3"/>
      <c r="BS3" s="3"/>
      <c r="BT3" s="3"/>
      <c r="BU3" s="3"/>
      <c r="BV3" s="3"/>
      <c r="BW3" s="3"/>
      <c r="BX3" s="3"/>
      <c r="BY3" s="3"/>
      <c r="BZ3" s="3"/>
      <c r="CA3" s="3"/>
      <c r="CB3" s="3"/>
      <c r="CC3" s="3"/>
      <c r="CD3" s="3"/>
    </row>
    <row r="4" spans="1:83" ht="18.75" customHeight="1" thickTop="1">
      <c r="A4" s="16"/>
      <c r="B4" s="1140" t="s">
        <v>3</v>
      </c>
      <c r="C4" s="1140"/>
      <c r="D4" s="1140"/>
      <c r="E4" s="1140"/>
      <c r="F4" s="1140"/>
      <c r="G4" s="1140"/>
      <c r="H4" s="1140"/>
      <c r="I4" s="1140"/>
      <c r="J4" s="17"/>
      <c r="K4" s="17"/>
      <c r="L4" s="18"/>
      <c r="M4" s="1141" t="s">
        <v>4</v>
      </c>
      <c r="N4" s="1142"/>
      <c r="O4" s="1142"/>
      <c r="P4" s="1142"/>
      <c r="Q4" s="1142"/>
      <c r="R4" s="1143">
        <f>申告書作成!K15</f>
        <v>0</v>
      </c>
      <c r="S4" s="1144"/>
      <c r="T4" s="1144"/>
      <c r="U4" s="1144"/>
      <c r="V4" s="1144"/>
      <c r="W4" s="1144"/>
      <c r="X4" s="1144"/>
      <c r="Y4" s="1144"/>
      <c r="Z4" s="1144"/>
      <c r="AA4" s="1144"/>
      <c r="AB4" s="1144"/>
      <c r="AC4" s="1144"/>
      <c r="AD4" s="1144"/>
      <c r="AE4" s="1144"/>
      <c r="AF4" s="1144"/>
      <c r="AG4" s="1144"/>
      <c r="AH4" s="1144"/>
      <c r="AI4" s="1144"/>
      <c r="AJ4" s="1144"/>
      <c r="AK4" s="1144"/>
      <c r="AL4" s="1144"/>
      <c r="AM4" s="1144"/>
      <c r="AN4" s="1144"/>
      <c r="AO4" s="1145"/>
      <c r="AP4" s="1171" t="s">
        <v>117</v>
      </c>
      <c r="AQ4" s="1172"/>
      <c r="AR4" s="1172"/>
      <c r="AS4" s="1172"/>
      <c r="AT4" s="1172"/>
      <c r="AU4" s="1173"/>
      <c r="AV4" s="1173"/>
      <c r="AW4" s="1173"/>
      <c r="AX4" s="1173"/>
      <c r="AY4" s="1173"/>
      <c r="AZ4" s="1173"/>
      <c r="BA4" s="1173"/>
      <c r="BB4" s="1174"/>
      <c r="BC4" s="3"/>
      <c r="BD4" s="1139"/>
      <c r="BE4" s="3"/>
      <c r="BF4" s="15"/>
      <c r="BG4" s="19"/>
      <c r="BH4" s="19"/>
      <c r="BI4" s="20"/>
      <c r="BJ4" s="15"/>
      <c r="BK4" s="19"/>
      <c r="BL4" s="19"/>
      <c r="BM4" s="19"/>
      <c r="BN4" s="3"/>
      <c r="BO4" s="3"/>
      <c r="BP4" s="3"/>
      <c r="BQ4" s="3"/>
      <c r="BR4" s="3"/>
      <c r="BS4" s="3"/>
      <c r="BT4" s="3"/>
      <c r="BU4" s="3"/>
      <c r="BV4" s="3"/>
      <c r="BW4" s="3"/>
      <c r="BX4" s="3"/>
      <c r="BY4" s="3"/>
      <c r="BZ4" s="3"/>
      <c r="CA4" s="3"/>
      <c r="CB4" s="3"/>
      <c r="CC4" s="3"/>
      <c r="CD4" s="3"/>
    </row>
    <row r="5" spans="1:83" ht="18.75" customHeight="1">
      <c r="A5" s="21"/>
      <c r="B5" s="22" t="s">
        <v>184</v>
      </c>
      <c r="C5" s="23"/>
      <c r="D5" s="23"/>
      <c r="E5" s="23"/>
      <c r="F5" s="23"/>
      <c r="G5" s="23"/>
      <c r="H5" s="7"/>
      <c r="I5" s="7"/>
      <c r="J5" s="7"/>
      <c r="K5" s="7"/>
      <c r="L5" s="7"/>
      <c r="M5" s="1146" t="s">
        <v>5</v>
      </c>
      <c r="N5" s="1147"/>
      <c r="O5" s="1147"/>
      <c r="P5" s="1147"/>
      <c r="Q5" s="1147"/>
      <c r="R5" s="1175">
        <f>申告書作成!K16</f>
        <v>0</v>
      </c>
      <c r="S5" s="1176"/>
      <c r="T5" s="1176"/>
      <c r="U5" s="1176"/>
      <c r="V5" s="1176"/>
      <c r="W5" s="1176"/>
      <c r="X5" s="1176"/>
      <c r="Y5" s="1176"/>
      <c r="Z5" s="1176"/>
      <c r="AA5" s="1176"/>
      <c r="AB5" s="1176"/>
      <c r="AC5" s="1176"/>
      <c r="AD5" s="1176"/>
      <c r="AE5" s="1176"/>
      <c r="AF5" s="1176"/>
      <c r="AG5" s="1176"/>
      <c r="AH5" s="1176"/>
      <c r="AI5" s="1176"/>
      <c r="AJ5" s="1176"/>
      <c r="AK5" s="1176"/>
      <c r="AL5" s="1176"/>
      <c r="AM5" s="1179"/>
      <c r="AN5" s="1179"/>
      <c r="AO5" s="1180"/>
      <c r="AP5" s="24"/>
      <c r="AQ5" s="1088">
        <f>申告書作成!L18</f>
        <v>0</v>
      </c>
      <c r="AR5" s="1088"/>
      <c r="AS5" s="1088"/>
      <c r="AT5" s="1088"/>
      <c r="AU5" s="151"/>
      <c r="AV5" s="1088">
        <f>申告書作成!P18</f>
        <v>0</v>
      </c>
      <c r="AW5" s="1088"/>
      <c r="AX5" s="151"/>
      <c r="AY5" s="1088">
        <f>申告書作成!T18</f>
        <v>0</v>
      </c>
      <c r="AZ5" s="1088"/>
      <c r="BA5" s="25"/>
      <c r="BB5" s="26"/>
      <c r="BC5" s="3"/>
      <c r="BD5" s="1139"/>
      <c r="BE5" s="27"/>
      <c r="BF5" s="15"/>
      <c r="BG5" s="28"/>
      <c r="BH5" s="28"/>
      <c r="BI5" s="20"/>
      <c r="BJ5" s="15"/>
      <c r="BK5" s="28"/>
      <c r="BL5" s="28"/>
      <c r="BM5" s="28"/>
      <c r="BN5" s="3"/>
      <c r="BO5" s="3"/>
      <c r="BP5" s="3"/>
      <c r="BQ5" s="3"/>
      <c r="BR5" s="3"/>
      <c r="BS5" s="3"/>
      <c r="BT5" s="3"/>
      <c r="BU5" s="3"/>
      <c r="BV5" s="3"/>
      <c r="BW5" s="3"/>
      <c r="BX5" s="3"/>
      <c r="BY5" s="3"/>
      <c r="BZ5" s="3"/>
      <c r="CA5" s="3"/>
      <c r="CB5" s="3"/>
      <c r="CC5" s="3"/>
      <c r="CD5" s="3"/>
    </row>
    <row r="6" spans="1:83" ht="18.75" customHeight="1" thickBot="1">
      <c r="A6" s="16"/>
      <c r="B6" s="29"/>
      <c r="C6" s="29"/>
      <c r="D6" s="29"/>
      <c r="E6" s="29"/>
      <c r="F6" s="29"/>
      <c r="G6" s="29"/>
      <c r="H6" s="7"/>
      <c r="I6" s="7"/>
      <c r="J6" s="7"/>
      <c r="K6" s="7"/>
      <c r="L6" s="7"/>
      <c r="M6" s="1148"/>
      <c r="N6" s="1149"/>
      <c r="O6" s="1149"/>
      <c r="P6" s="1149"/>
      <c r="Q6" s="1149"/>
      <c r="R6" s="1177"/>
      <c r="S6" s="1178"/>
      <c r="T6" s="1178"/>
      <c r="U6" s="1178"/>
      <c r="V6" s="1178"/>
      <c r="W6" s="1178"/>
      <c r="X6" s="1178"/>
      <c r="Y6" s="1178"/>
      <c r="Z6" s="1178"/>
      <c r="AA6" s="1178"/>
      <c r="AB6" s="1178"/>
      <c r="AC6" s="1178"/>
      <c r="AD6" s="1178"/>
      <c r="AE6" s="1178"/>
      <c r="AF6" s="1178"/>
      <c r="AG6" s="1178"/>
      <c r="AH6" s="1178"/>
      <c r="AI6" s="1178"/>
      <c r="AJ6" s="1178"/>
      <c r="AK6" s="1178"/>
      <c r="AL6" s="1178"/>
      <c r="AM6" s="1181"/>
      <c r="AN6" s="1181"/>
      <c r="AO6" s="1182"/>
      <c r="AP6" s="30"/>
      <c r="AQ6" s="1089"/>
      <c r="AR6" s="1089"/>
      <c r="AS6" s="1089"/>
      <c r="AT6" s="1089"/>
      <c r="AU6" s="152" t="s">
        <v>6</v>
      </c>
      <c r="AV6" s="1089"/>
      <c r="AW6" s="1089"/>
      <c r="AX6" s="152" t="s">
        <v>7</v>
      </c>
      <c r="AY6" s="1089"/>
      <c r="AZ6" s="1089"/>
      <c r="BA6" s="31" t="s">
        <v>8</v>
      </c>
      <c r="BB6" s="32"/>
      <c r="BC6" s="3"/>
      <c r="BD6" s="1139"/>
      <c r="BE6" s="3"/>
      <c r="BF6" s="3"/>
      <c r="BG6" s="3"/>
      <c r="BH6" s="3"/>
      <c r="BI6" s="3"/>
      <c r="BJ6" s="3"/>
      <c r="BK6" s="3"/>
      <c r="BL6" s="3"/>
      <c r="BM6" s="3"/>
      <c r="BN6" s="3"/>
      <c r="BO6" s="3"/>
      <c r="BP6" s="3"/>
      <c r="BQ6" s="3"/>
      <c r="BR6" s="3"/>
      <c r="BS6" s="3"/>
      <c r="BT6" s="3"/>
      <c r="BU6" s="3"/>
      <c r="BV6" s="3"/>
      <c r="BW6" s="3"/>
      <c r="BX6" s="3"/>
      <c r="BY6" s="3"/>
      <c r="BZ6" s="3"/>
      <c r="CA6" s="3"/>
      <c r="CB6" s="3"/>
      <c r="CC6" s="3"/>
      <c r="CD6" s="3"/>
    </row>
    <row r="7" spans="1:83" ht="12.75" customHeight="1" thickTop="1">
      <c r="A7" s="5"/>
      <c r="B7" s="2"/>
      <c r="C7" s="2"/>
      <c r="D7" s="2"/>
      <c r="E7" s="2"/>
      <c r="F7" s="2"/>
      <c r="G7" s="2"/>
      <c r="H7" s="33"/>
      <c r="I7" s="34"/>
      <c r="J7" s="34"/>
      <c r="K7" s="34"/>
      <c r="L7" s="34"/>
      <c r="M7" s="1090" t="s">
        <v>9</v>
      </c>
      <c r="N7" s="1091"/>
      <c r="O7" s="1091"/>
      <c r="P7" s="1091"/>
      <c r="Q7" s="1092"/>
      <c r="R7" s="1096">
        <f>申告書作成!K14</f>
        <v>0</v>
      </c>
      <c r="S7" s="1097"/>
      <c r="T7" s="1097"/>
      <c r="U7" s="1097"/>
      <c r="V7" s="1097"/>
      <c r="W7" s="1097"/>
      <c r="X7" s="1097"/>
      <c r="Y7" s="1097"/>
      <c r="Z7" s="1097"/>
      <c r="AA7" s="1097"/>
      <c r="AB7" s="1097"/>
      <c r="AC7" s="1097"/>
      <c r="AD7" s="1097"/>
      <c r="AE7" s="1097"/>
      <c r="AF7" s="1097"/>
      <c r="AG7" s="1097"/>
      <c r="AH7" s="1097"/>
      <c r="AI7" s="1097"/>
      <c r="AJ7" s="1097"/>
      <c r="AK7" s="1097"/>
      <c r="AL7" s="1097"/>
      <c r="AM7" s="1097"/>
      <c r="AN7" s="1097"/>
      <c r="AO7" s="1098"/>
      <c r="AP7" s="1183" t="s">
        <v>156</v>
      </c>
      <c r="AQ7" s="1131"/>
      <c r="AR7" s="1131"/>
      <c r="AS7" s="1131"/>
      <c r="AT7" s="35"/>
      <c r="AU7" s="1131" t="str">
        <f>IF(申告書作成!AO29=TRUE,"代理人","本人")</f>
        <v>本人</v>
      </c>
      <c r="AV7" s="1131"/>
      <c r="AW7" s="1131"/>
      <c r="AX7" s="1131"/>
      <c r="AY7" s="1131"/>
      <c r="AZ7" s="36"/>
      <c r="BA7" s="36"/>
      <c r="BB7" s="37"/>
      <c r="BC7" s="3"/>
      <c r="BD7" s="1139"/>
      <c r="BE7" s="3"/>
      <c r="BF7" s="3"/>
      <c r="BG7" s="3"/>
      <c r="BH7" s="3"/>
      <c r="BI7" s="3"/>
      <c r="BJ7" s="3"/>
      <c r="BK7" s="3"/>
      <c r="BL7" s="3"/>
      <c r="BM7" s="3"/>
      <c r="BN7" s="3"/>
      <c r="BO7" s="3"/>
      <c r="BP7" s="3"/>
      <c r="BQ7" s="3"/>
      <c r="BR7" s="3"/>
      <c r="BS7" s="3"/>
      <c r="BT7" s="3"/>
      <c r="BU7" s="3"/>
      <c r="BV7" s="3"/>
      <c r="BW7" s="3"/>
      <c r="BX7" s="3"/>
      <c r="BY7" s="3"/>
      <c r="BZ7" s="3"/>
      <c r="CA7" s="3"/>
      <c r="CB7" s="3"/>
      <c r="CC7" s="3"/>
      <c r="CD7" s="3"/>
    </row>
    <row r="8" spans="1:83" ht="18.75" customHeight="1" thickBot="1">
      <c r="A8" s="38"/>
      <c r="B8" s="39"/>
      <c r="C8" s="18"/>
      <c r="D8" s="39"/>
      <c r="E8" s="39"/>
      <c r="F8" s="39"/>
      <c r="G8" s="40"/>
      <c r="H8" s="7"/>
      <c r="I8" s="7"/>
      <c r="J8" s="7"/>
      <c r="K8" s="7"/>
      <c r="L8" s="7"/>
      <c r="M8" s="1093"/>
      <c r="N8" s="1094"/>
      <c r="O8" s="1094"/>
      <c r="P8" s="1094"/>
      <c r="Q8" s="1095"/>
      <c r="R8" s="1099"/>
      <c r="S8" s="1100"/>
      <c r="T8" s="1100"/>
      <c r="U8" s="1100"/>
      <c r="V8" s="1100"/>
      <c r="W8" s="1100"/>
      <c r="X8" s="1100"/>
      <c r="Y8" s="1100"/>
      <c r="Z8" s="1100"/>
      <c r="AA8" s="1100"/>
      <c r="AB8" s="1100"/>
      <c r="AC8" s="1100"/>
      <c r="AD8" s="1100"/>
      <c r="AE8" s="1100"/>
      <c r="AF8" s="1100"/>
      <c r="AG8" s="1100"/>
      <c r="AH8" s="1100"/>
      <c r="AI8" s="1100"/>
      <c r="AJ8" s="1100"/>
      <c r="AK8" s="1100"/>
      <c r="AL8" s="1100"/>
      <c r="AM8" s="1100"/>
      <c r="AN8" s="1100"/>
      <c r="AO8" s="1101"/>
      <c r="AP8" s="1240">
        <f>申告書作成!M27</f>
        <v>0</v>
      </c>
      <c r="AQ8" s="1128"/>
      <c r="AR8" s="1128"/>
      <c r="AS8" s="1128"/>
      <c r="AT8" s="1128"/>
      <c r="AU8" s="41" t="s">
        <v>188</v>
      </c>
      <c r="AV8" s="1128">
        <f>申告書作成!Q27</f>
        <v>0</v>
      </c>
      <c r="AW8" s="1128"/>
      <c r="AX8" s="1128"/>
      <c r="AY8" s="41" t="s">
        <v>188</v>
      </c>
      <c r="AZ8" s="1128">
        <f>申告書作成!U27</f>
        <v>0</v>
      </c>
      <c r="BA8" s="1128"/>
      <c r="BB8" s="1241"/>
      <c r="BC8" s="3"/>
      <c r="BD8" s="1139"/>
      <c r="BE8" s="3"/>
      <c r="BF8" s="3"/>
      <c r="BG8" s="3"/>
      <c r="BH8" s="3"/>
      <c r="BI8" s="3"/>
      <c r="BJ8" s="3"/>
      <c r="BK8" s="3"/>
      <c r="BL8" s="3"/>
      <c r="BM8" s="3"/>
      <c r="BN8" s="3"/>
      <c r="BO8" s="3"/>
      <c r="BP8" s="3"/>
      <c r="BQ8" s="3"/>
      <c r="BR8" s="3"/>
      <c r="BS8" s="3"/>
      <c r="BT8" s="3"/>
      <c r="BU8" s="3"/>
      <c r="BV8" s="3"/>
      <c r="BW8" s="3"/>
      <c r="BX8" s="3"/>
      <c r="BY8" s="3"/>
      <c r="BZ8" s="3"/>
      <c r="CA8" s="3"/>
      <c r="CB8" s="3"/>
      <c r="CC8" s="3"/>
      <c r="CD8" s="3"/>
    </row>
    <row r="9" spans="1:83" ht="9.75" customHeight="1" thickTop="1">
      <c r="A9" s="38"/>
      <c r="B9" s="39"/>
      <c r="C9" s="18"/>
      <c r="D9" s="39"/>
      <c r="E9" s="39"/>
      <c r="F9" s="39"/>
      <c r="G9" s="40"/>
      <c r="H9" s="7"/>
      <c r="I9" s="7"/>
      <c r="J9" s="7"/>
      <c r="K9" s="7"/>
      <c r="L9" s="7"/>
      <c r="M9" s="1184" t="s">
        <v>10</v>
      </c>
      <c r="N9" s="1185"/>
      <c r="O9" s="1185"/>
      <c r="P9" s="1185"/>
      <c r="Q9" s="1186"/>
      <c r="R9" s="1129" t="s">
        <v>106</v>
      </c>
      <c r="S9" s="1130"/>
      <c r="T9" s="1130">
        <f>申告書作成!K24</f>
        <v>0</v>
      </c>
      <c r="U9" s="1130"/>
      <c r="V9" s="1130"/>
      <c r="W9" s="1130"/>
      <c r="X9" s="1130"/>
      <c r="Y9" s="1130"/>
      <c r="Z9" s="1130"/>
      <c r="AA9" s="1130"/>
      <c r="AB9" s="1130"/>
      <c r="AC9" s="1130"/>
      <c r="AD9" s="1193"/>
      <c r="AE9" s="1154" t="s">
        <v>11</v>
      </c>
      <c r="AF9" s="1155"/>
      <c r="AG9" s="1160" t="s">
        <v>12</v>
      </c>
      <c r="AH9" s="1154"/>
      <c r="AI9" s="1154"/>
      <c r="AJ9" s="1154"/>
      <c r="AK9" s="1154"/>
      <c r="AL9" s="1154"/>
      <c r="AM9" s="1154"/>
      <c r="AN9" s="1154"/>
      <c r="AO9" s="1154"/>
      <c r="AP9" s="1154"/>
      <c r="AQ9" s="1154"/>
      <c r="AR9" s="1154"/>
      <c r="AS9" s="1154"/>
      <c r="AT9" s="1154"/>
      <c r="AU9" s="1154"/>
      <c r="AV9" s="1154"/>
      <c r="AW9" s="1154"/>
      <c r="AX9" s="1154"/>
      <c r="AY9" s="1154"/>
      <c r="AZ9" s="1154"/>
      <c r="BA9" s="1154"/>
      <c r="BB9" s="1161"/>
      <c r="BC9" s="3"/>
      <c r="BD9" s="1139"/>
      <c r="BE9" s="3"/>
      <c r="BF9" s="3"/>
      <c r="BG9" s="3"/>
      <c r="BH9" s="42"/>
      <c r="BI9" s="42"/>
      <c r="BJ9" s="42"/>
      <c r="BK9" s="42"/>
      <c r="BL9" s="42"/>
      <c r="BM9" s="42"/>
      <c r="BN9" s="42"/>
      <c r="BO9" s="42"/>
      <c r="BP9" s="42"/>
      <c r="BQ9" s="42"/>
      <c r="BR9" s="42"/>
      <c r="BS9" s="42"/>
      <c r="BT9" s="42"/>
      <c r="BU9" s="42"/>
      <c r="BV9" s="42"/>
      <c r="BW9" s="42"/>
      <c r="BX9" s="42"/>
      <c r="BY9" s="42"/>
      <c r="BZ9" s="42"/>
      <c r="CA9" s="42"/>
      <c r="CB9" s="42"/>
      <c r="CC9" s="42"/>
      <c r="CD9" s="42"/>
      <c r="CE9" s="43"/>
    </row>
    <row r="10" spans="1:83" ht="9" customHeight="1">
      <c r="A10" s="5"/>
      <c r="B10" s="2"/>
      <c r="C10" s="2"/>
      <c r="D10" s="2"/>
      <c r="E10" s="2"/>
      <c r="F10" s="2"/>
      <c r="G10" s="2"/>
      <c r="H10" s="7"/>
      <c r="I10" s="7"/>
      <c r="J10" s="7"/>
      <c r="K10" s="7"/>
      <c r="L10" s="7"/>
      <c r="M10" s="1187"/>
      <c r="N10" s="1188"/>
      <c r="O10" s="1188"/>
      <c r="P10" s="1188"/>
      <c r="Q10" s="1189"/>
      <c r="R10" s="1150">
        <f>申告書作成!K25</f>
        <v>0</v>
      </c>
      <c r="S10" s="1151"/>
      <c r="T10" s="1151"/>
      <c r="U10" s="1151"/>
      <c r="V10" s="1151"/>
      <c r="W10" s="1151"/>
      <c r="X10" s="1151"/>
      <c r="Y10" s="1151"/>
      <c r="Z10" s="1151"/>
      <c r="AA10" s="1151"/>
      <c r="AB10" s="1151"/>
      <c r="AC10" s="1151"/>
      <c r="AD10" s="1194"/>
      <c r="AE10" s="1156">
        <f>申告書作成!V24</f>
        <v>0</v>
      </c>
      <c r="AF10" s="1157"/>
      <c r="AG10" s="1162">
        <f>申告書作成!K23</f>
        <v>0</v>
      </c>
      <c r="AH10" s="1163"/>
      <c r="AI10" s="1163"/>
      <c r="AJ10" s="1163"/>
      <c r="AK10" s="1163"/>
      <c r="AL10" s="1163"/>
      <c r="AM10" s="1163"/>
      <c r="AN10" s="1163"/>
      <c r="AO10" s="1163"/>
      <c r="AP10" s="1163"/>
      <c r="AQ10" s="1163"/>
      <c r="AR10" s="1163"/>
      <c r="AS10" s="1163"/>
      <c r="AT10" s="1163"/>
      <c r="AU10" s="1163"/>
      <c r="AV10" s="1163"/>
      <c r="AW10" s="1163"/>
      <c r="AX10" s="1163"/>
      <c r="AY10" s="1163"/>
      <c r="AZ10" s="1163"/>
      <c r="BA10" s="1163"/>
      <c r="BB10" s="1164"/>
      <c r="BC10" s="3"/>
      <c r="BD10" s="1139"/>
      <c r="BE10" s="3"/>
      <c r="BF10" s="3"/>
      <c r="BG10" s="3"/>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3"/>
    </row>
    <row r="11" spans="1:83" ht="12.75" customHeight="1" thickBot="1">
      <c r="A11" s="5"/>
      <c r="B11" s="2"/>
      <c r="C11" s="2"/>
      <c r="D11" s="2"/>
      <c r="E11" s="2"/>
      <c r="F11" s="2"/>
      <c r="G11" s="2"/>
      <c r="H11" s="34"/>
      <c r="I11" s="34"/>
      <c r="J11" s="34"/>
      <c r="K11" s="34"/>
      <c r="L11" s="34"/>
      <c r="M11" s="1190"/>
      <c r="N11" s="1191"/>
      <c r="O11" s="1191"/>
      <c r="P11" s="1191"/>
      <c r="Q11" s="1192"/>
      <c r="R11" s="1152"/>
      <c r="S11" s="1153"/>
      <c r="T11" s="1153"/>
      <c r="U11" s="1153"/>
      <c r="V11" s="1153"/>
      <c r="W11" s="1153"/>
      <c r="X11" s="1153"/>
      <c r="Y11" s="1153"/>
      <c r="Z11" s="1153"/>
      <c r="AA11" s="1153"/>
      <c r="AB11" s="1153"/>
      <c r="AC11" s="1153"/>
      <c r="AD11" s="1195"/>
      <c r="AE11" s="1158"/>
      <c r="AF11" s="1159"/>
      <c r="AG11" s="1165"/>
      <c r="AH11" s="1166"/>
      <c r="AI11" s="1166"/>
      <c r="AJ11" s="1166"/>
      <c r="AK11" s="1166"/>
      <c r="AL11" s="1166"/>
      <c r="AM11" s="1166"/>
      <c r="AN11" s="1166"/>
      <c r="AO11" s="1166"/>
      <c r="AP11" s="1166"/>
      <c r="AQ11" s="1166"/>
      <c r="AR11" s="1166"/>
      <c r="AS11" s="1166"/>
      <c r="AT11" s="1166"/>
      <c r="AU11" s="1166"/>
      <c r="AV11" s="1166"/>
      <c r="AW11" s="1166"/>
      <c r="AX11" s="1166"/>
      <c r="AY11" s="1166"/>
      <c r="AZ11" s="1166"/>
      <c r="BA11" s="1166"/>
      <c r="BB11" s="1167"/>
      <c r="BC11" s="3"/>
      <c r="BD11" s="1139"/>
      <c r="BE11" s="3"/>
      <c r="BF11" s="3"/>
      <c r="BG11" s="3"/>
      <c r="BH11" s="42"/>
      <c r="BI11" s="42"/>
      <c r="BJ11" s="42"/>
      <c r="BK11" s="42"/>
      <c r="BL11" s="42"/>
      <c r="BM11" s="42"/>
      <c r="BN11" s="42"/>
      <c r="BO11" s="42"/>
      <c r="BP11" s="42"/>
      <c r="BQ11" s="42"/>
      <c r="BR11" s="42"/>
      <c r="BS11" s="42"/>
      <c r="BT11" s="42"/>
      <c r="BU11" s="42"/>
      <c r="BV11" s="42"/>
      <c r="BW11" s="42"/>
      <c r="BX11" s="1795"/>
      <c r="BY11" s="1795"/>
      <c r="BZ11" s="1795"/>
      <c r="CA11" s="1795"/>
      <c r="CB11" s="1795"/>
      <c r="CC11" s="42"/>
      <c r="CD11" s="42"/>
      <c r="CE11" s="43"/>
    </row>
    <row r="12" spans="1:83" ht="6" customHeight="1" thickTop="1">
      <c r="A12" s="5"/>
      <c r="B12" s="6"/>
      <c r="C12" s="6"/>
      <c r="D12" s="6"/>
      <c r="E12" s="6"/>
      <c r="F12" s="6"/>
      <c r="G12" s="6"/>
      <c r="H12" s="6"/>
      <c r="I12" s="6"/>
      <c r="J12" s="6"/>
      <c r="K12" s="6"/>
      <c r="L12" s="6"/>
      <c r="M12" s="44"/>
      <c r="N12" s="44"/>
      <c r="O12" s="44"/>
      <c r="P12" s="44"/>
      <c r="Q12" s="44"/>
      <c r="R12" s="45"/>
      <c r="S12" s="45"/>
      <c r="T12" s="45"/>
      <c r="U12" s="45"/>
      <c r="V12" s="45"/>
      <c r="W12" s="45"/>
      <c r="X12" s="45"/>
      <c r="Y12" s="45"/>
      <c r="Z12" s="45"/>
      <c r="AA12" s="45"/>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8"/>
      <c r="BD12" s="1139"/>
      <c r="BE12" s="3"/>
      <c r="BF12" s="3"/>
      <c r="BG12" s="3"/>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3"/>
    </row>
    <row r="13" spans="1:83" ht="11.25" customHeight="1">
      <c r="A13" s="5"/>
      <c r="B13" s="2"/>
      <c r="C13" s="47" t="s">
        <v>13</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3"/>
      <c r="BD13" s="1139"/>
      <c r="BE13" s="3"/>
      <c r="BF13" s="3"/>
      <c r="BG13" s="3"/>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3"/>
    </row>
    <row r="14" spans="1:83" ht="3" customHeight="1">
      <c r="A14" s="5"/>
      <c r="B14" s="48"/>
      <c r="C14" s="49"/>
      <c r="D14" s="49"/>
      <c r="E14" s="49"/>
      <c r="F14" s="49"/>
      <c r="G14" s="49"/>
      <c r="H14" s="49"/>
      <c r="I14" s="49"/>
      <c r="J14" s="49"/>
      <c r="K14" s="49"/>
      <c r="L14" s="49"/>
      <c r="M14" s="49"/>
      <c r="N14" s="49"/>
      <c r="O14" s="49"/>
      <c r="P14" s="49"/>
      <c r="Q14" s="49"/>
      <c r="R14" s="49"/>
      <c r="S14" s="49"/>
      <c r="T14" s="6"/>
      <c r="U14" s="2"/>
      <c r="V14" s="2"/>
      <c r="W14" s="2"/>
      <c r="X14" s="2"/>
      <c r="Y14" s="2"/>
      <c r="Z14" s="2"/>
      <c r="AA14" s="2"/>
      <c r="AB14" s="2"/>
      <c r="AC14" s="2"/>
      <c r="AD14" s="2"/>
      <c r="AE14" s="2"/>
      <c r="AF14" s="2"/>
      <c r="AG14" s="2"/>
      <c r="AH14" s="2"/>
      <c r="AI14" s="8"/>
      <c r="AJ14" s="5"/>
      <c r="AK14" s="5"/>
      <c r="AL14" s="5"/>
      <c r="AM14" s="5"/>
      <c r="AN14" s="5"/>
      <c r="AO14" s="5"/>
      <c r="AP14" s="5"/>
      <c r="AQ14" s="5"/>
      <c r="AR14" s="5"/>
      <c r="AS14" s="5"/>
      <c r="AT14" s="8"/>
      <c r="AU14" s="8"/>
      <c r="AV14" s="8"/>
      <c r="AW14" s="8"/>
      <c r="AX14" s="8"/>
      <c r="AY14" s="8"/>
      <c r="AZ14" s="8"/>
      <c r="BA14" s="8"/>
      <c r="BB14" s="8"/>
      <c r="BC14" s="8"/>
      <c r="BD14" s="5"/>
      <c r="BE14" s="3"/>
      <c r="BF14" s="3"/>
      <c r="BG14" s="3"/>
      <c r="BH14" s="42"/>
      <c r="BI14" s="50"/>
      <c r="BJ14" s="50"/>
      <c r="BK14" s="50"/>
      <c r="BL14" s="50"/>
      <c r="BM14" s="50"/>
      <c r="BN14" s="50"/>
      <c r="BO14" s="50"/>
      <c r="BP14" s="50"/>
      <c r="BQ14" s="50"/>
      <c r="BR14" s="50"/>
      <c r="BS14" s="50"/>
      <c r="BT14" s="50"/>
      <c r="BU14" s="50"/>
      <c r="BV14" s="50"/>
      <c r="BW14" s="50"/>
      <c r="BX14" s="50"/>
      <c r="BY14" s="50"/>
      <c r="BZ14" s="50"/>
      <c r="CA14" s="50"/>
      <c r="CB14" s="50"/>
      <c r="CC14" s="50"/>
      <c r="CD14" s="50"/>
      <c r="CE14" s="43"/>
    </row>
    <row r="15" spans="1:83" ht="3" customHeight="1">
      <c r="A15" s="1196" t="s">
        <v>14</v>
      </c>
      <c r="B15" s="1197"/>
      <c r="C15" s="1198" t="s">
        <v>15</v>
      </c>
      <c r="D15" s="1199"/>
      <c r="E15" s="1199"/>
      <c r="F15" s="1200"/>
      <c r="G15" s="1207" t="s">
        <v>16</v>
      </c>
      <c r="H15" s="1208"/>
      <c r="I15" s="1208"/>
      <c r="J15" s="1208"/>
      <c r="K15" s="1208"/>
      <c r="L15" s="1208"/>
      <c r="M15" s="1208"/>
      <c r="N15" s="1208"/>
      <c r="O15" s="1208" t="s">
        <v>17</v>
      </c>
      <c r="P15" s="1208"/>
      <c r="Q15" s="1208"/>
      <c r="R15" s="1208"/>
      <c r="S15" s="1208"/>
      <c r="T15" s="1208"/>
      <c r="U15" s="1208"/>
      <c r="V15" s="1208"/>
      <c r="W15" s="1211"/>
      <c r="X15" s="1211" t="s">
        <v>18</v>
      </c>
      <c r="Y15" s="1213"/>
      <c r="Z15" s="1213"/>
      <c r="AA15" s="1213"/>
      <c r="AB15" s="1213"/>
      <c r="AC15" s="1213"/>
      <c r="AD15" s="1213"/>
      <c r="AE15" s="1213"/>
      <c r="AF15" s="1213"/>
      <c r="AG15" s="1213"/>
      <c r="AH15" s="1214"/>
      <c r="AI15" s="51"/>
      <c r="AJ15" s="1256" t="s">
        <v>19</v>
      </c>
      <c r="AK15" s="1257"/>
      <c r="AL15" s="1262" t="s">
        <v>20</v>
      </c>
      <c r="AM15" s="1262"/>
      <c r="AN15" s="1263" t="s">
        <v>21</v>
      </c>
      <c r="AO15" s="1263"/>
      <c r="AP15" s="1263"/>
      <c r="AQ15" s="1126" t="s">
        <v>22</v>
      </c>
      <c r="AR15" s="1127"/>
      <c r="AS15" s="1126"/>
      <c r="AT15" s="1127"/>
      <c r="AU15" s="1086">
        <f>IF(申告書作成!AL270=2,'R7年度市申 (裏）'!AF122,"0")</f>
        <v>0</v>
      </c>
      <c r="AV15" s="1086"/>
      <c r="AW15" s="1086"/>
      <c r="AX15" s="1086"/>
      <c r="AY15" s="1086"/>
      <c r="AZ15" s="1086"/>
      <c r="BA15" s="1086"/>
      <c r="BB15" s="1087" t="s">
        <v>171</v>
      </c>
      <c r="BC15" s="1792" t="s">
        <v>23</v>
      </c>
      <c r="BD15" s="1793"/>
      <c r="BE15" s="3"/>
      <c r="BF15" s="3"/>
      <c r="BG15" s="3"/>
      <c r="BH15" s="42"/>
      <c r="BI15" s="1078"/>
      <c r="BJ15" s="1078"/>
      <c r="BK15" s="1078"/>
      <c r="BL15" s="1078"/>
      <c r="BM15" s="1078"/>
      <c r="BN15" s="1078"/>
      <c r="BO15" s="1078"/>
      <c r="BP15" s="1078"/>
      <c r="BQ15" s="1078"/>
      <c r="BR15" s="1078"/>
      <c r="BS15" s="1078"/>
      <c r="BT15" s="1078"/>
      <c r="BU15" s="1078"/>
      <c r="BV15" s="1078"/>
      <c r="BW15" s="1078"/>
      <c r="BX15" s="1078"/>
      <c r="BY15" s="1078"/>
      <c r="BZ15" s="1078"/>
      <c r="CA15" s="1078"/>
      <c r="CB15" s="1078"/>
      <c r="CC15" s="50"/>
      <c r="CD15" s="50"/>
      <c r="CE15" s="43"/>
    </row>
    <row r="16" spans="1:83" ht="3" customHeight="1">
      <c r="A16" s="1196"/>
      <c r="B16" s="1197"/>
      <c r="C16" s="1201"/>
      <c r="D16" s="1202"/>
      <c r="E16" s="1202"/>
      <c r="F16" s="1203"/>
      <c r="G16" s="1209"/>
      <c r="H16" s="1210"/>
      <c r="I16" s="1210"/>
      <c r="J16" s="1210"/>
      <c r="K16" s="1210"/>
      <c r="L16" s="1210"/>
      <c r="M16" s="1210"/>
      <c r="N16" s="1210"/>
      <c r="O16" s="1210"/>
      <c r="P16" s="1210"/>
      <c r="Q16" s="1210"/>
      <c r="R16" s="1210"/>
      <c r="S16" s="1210"/>
      <c r="T16" s="1210"/>
      <c r="U16" s="1210"/>
      <c r="V16" s="1210"/>
      <c r="W16" s="1212"/>
      <c r="X16" s="1212"/>
      <c r="Y16" s="1215"/>
      <c r="Z16" s="1215"/>
      <c r="AA16" s="1215"/>
      <c r="AB16" s="1215"/>
      <c r="AC16" s="1215"/>
      <c r="AD16" s="1215"/>
      <c r="AE16" s="1215"/>
      <c r="AF16" s="1215"/>
      <c r="AG16" s="1215"/>
      <c r="AH16" s="1216"/>
      <c r="AI16" s="51"/>
      <c r="AJ16" s="1258"/>
      <c r="AK16" s="1259"/>
      <c r="AL16" s="1123"/>
      <c r="AM16" s="1123"/>
      <c r="AN16" s="1117"/>
      <c r="AO16" s="1117"/>
      <c r="AP16" s="1117"/>
      <c r="AQ16" s="1118"/>
      <c r="AR16" s="1119"/>
      <c r="AS16" s="1118"/>
      <c r="AT16" s="1119"/>
      <c r="AU16" s="1085"/>
      <c r="AV16" s="1085"/>
      <c r="AW16" s="1085"/>
      <c r="AX16" s="1085"/>
      <c r="AY16" s="1085"/>
      <c r="AZ16" s="1085"/>
      <c r="BA16" s="1085"/>
      <c r="BB16" s="1083"/>
      <c r="BC16" s="1792"/>
      <c r="BD16" s="1793"/>
      <c r="BE16" s="3"/>
      <c r="BF16" s="3"/>
      <c r="BG16" s="3"/>
      <c r="BH16" s="42"/>
      <c r="BI16" s="1078"/>
      <c r="BJ16" s="1078"/>
      <c r="BK16" s="1078"/>
      <c r="BL16" s="1078"/>
      <c r="BM16" s="1078"/>
      <c r="BN16" s="1078"/>
      <c r="BO16" s="1078"/>
      <c r="BP16" s="1078"/>
      <c r="BQ16" s="1078"/>
      <c r="BR16" s="1078"/>
      <c r="BS16" s="1078"/>
      <c r="BT16" s="1078"/>
      <c r="BU16" s="1078"/>
      <c r="BV16" s="1078"/>
      <c r="BW16" s="1078"/>
      <c r="BX16" s="1078"/>
      <c r="BY16" s="1078"/>
      <c r="BZ16" s="1078"/>
      <c r="CA16" s="1078"/>
      <c r="CB16" s="1078"/>
      <c r="CC16" s="50"/>
      <c r="CD16" s="50"/>
      <c r="CE16" s="43"/>
    </row>
    <row r="17" spans="1:83" ht="3" customHeight="1">
      <c r="A17" s="1196"/>
      <c r="B17" s="1197"/>
      <c r="C17" s="1201"/>
      <c r="D17" s="1202"/>
      <c r="E17" s="1202"/>
      <c r="F17" s="1203"/>
      <c r="G17" s="1209"/>
      <c r="H17" s="1210"/>
      <c r="I17" s="1210"/>
      <c r="J17" s="1210"/>
      <c r="K17" s="1210"/>
      <c r="L17" s="1210"/>
      <c r="M17" s="1210"/>
      <c r="N17" s="1210"/>
      <c r="O17" s="1210"/>
      <c r="P17" s="1210"/>
      <c r="Q17" s="1210"/>
      <c r="R17" s="1210"/>
      <c r="S17" s="1210"/>
      <c r="T17" s="1210"/>
      <c r="U17" s="1210"/>
      <c r="V17" s="1210"/>
      <c r="W17" s="1212"/>
      <c r="X17" s="1212"/>
      <c r="Y17" s="1215"/>
      <c r="Z17" s="1215"/>
      <c r="AA17" s="1215"/>
      <c r="AB17" s="1215"/>
      <c r="AC17" s="1215"/>
      <c r="AD17" s="1215"/>
      <c r="AE17" s="1215"/>
      <c r="AF17" s="1215"/>
      <c r="AG17" s="1215"/>
      <c r="AH17" s="1216"/>
      <c r="AI17" s="51"/>
      <c r="AJ17" s="1258"/>
      <c r="AK17" s="1259"/>
      <c r="AL17" s="1123"/>
      <c r="AM17" s="1123"/>
      <c r="AN17" s="1117"/>
      <c r="AO17" s="1117"/>
      <c r="AP17" s="1117"/>
      <c r="AQ17" s="1118"/>
      <c r="AR17" s="1119"/>
      <c r="AS17" s="1118"/>
      <c r="AT17" s="1119"/>
      <c r="AU17" s="1085"/>
      <c r="AV17" s="1085"/>
      <c r="AW17" s="1085"/>
      <c r="AX17" s="1085"/>
      <c r="AY17" s="1085"/>
      <c r="AZ17" s="1085"/>
      <c r="BA17" s="1085"/>
      <c r="BB17" s="1083"/>
      <c r="BC17" s="1792"/>
      <c r="BD17" s="1793"/>
      <c r="BE17" s="3"/>
      <c r="BF17" s="3"/>
      <c r="BG17" s="3"/>
      <c r="BH17" s="42"/>
      <c r="BI17" s="1078"/>
      <c r="BJ17" s="1078"/>
      <c r="BK17" s="1078"/>
      <c r="BL17" s="1078"/>
      <c r="BM17" s="1078"/>
      <c r="BN17" s="1078"/>
      <c r="BO17" s="1078"/>
      <c r="BP17" s="1078"/>
      <c r="BQ17" s="1078"/>
      <c r="BR17" s="1078"/>
      <c r="BS17" s="1078"/>
      <c r="BT17" s="1078"/>
      <c r="BU17" s="1078"/>
      <c r="BV17" s="1078"/>
      <c r="BW17" s="1078"/>
      <c r="BX17" s="1078"/>
      <c r="BY17" s="1078"/>
      <c r="BZ17" s="1078"/>
      <c r="CA17" s="1078"/>
      <c r="CB17" s="1078"/>
      <c r="CC17" s="50"/>
      <c r="CD17" s="50"/>
      <c r="CE17" s="43"/>
    </row>
    <row r="18" spans="1:83" ht="3" customHeight="1">
      <c r="A18" s="1196"/>
      <c r="B18" s="1197"/>
      <c r="C18" s="1201"/>
      <c r="D18" s="1202"/>
      <c r="E18" s="1202"/>
      <c r="F18" s="1203"/>
      <c r="G18" s="1209"/>
      <c r="H18" s="1210"/>
      <c r="I18" s="1210"/>
      <c r="J18" s="1210"/>
      <c r="K18" s="1210"/>
      <c r="L18" s="1210"/>
      <c r="M18" s="1210"/>
      <c r="N18" s="1210"/>
      <c r="O18" s="1210"/>
      <c r="P18" s="1210"/>
      <c r="Q18" s="1210"/>
      <c r="R18" s="1210"/>
      <c r="S18" s="1210"/>
      <c r="T18" s="1210"/>
      <c r="U18" s="1210"/>
      <c r="V18" s="1210"/>
      <c r="W18" s="1212"/>
      <c r="X18" s="1212"/>
      <c r="Y18" s="1215"/>
      <c r="Z18" s="1215"/>
      <c r="AA18" s="1215"/>
      <c r="AB18" s="1215"/>
      <c r="AC18" s="1215"/>
      <c r="AD18" s="1215"/>
      <c r="AE18" s="1215"/>
      <c r="AF18" s="1215"/>
      <c r="AG18" s="1215"/>
      <c r="AH18" s="1216"/>
      <c r="AI18" s="51"/>
      <c r="AJ18" s="1258"/>
      <c r="AK18" s="1259"/>
      <c r="AL18" s="1123"/>
      <c r="AM18" s="1123"/>
      <c r="AN18" s="1117"/>
      <c r="AO18" s="1117"/>
      <c r="AP18" s="1117"/>
      <c r="AQ18" s="1118"/>
      <c r="AR18" s="1119"/>
      <c r="AS18" s="1118"/>
      <c r="AT18" s="1119"/>
      <c r="AU18" s="1085"/>
      <c r="AV18" s="1085"/>
      <c r="AW18" s="1085"/>
      <c r="AX18" s="1085"/>
      <c r="AY18" s="1085"/>
      <c r="AZ18" s="1085"/>
      <c r="BA18" s="1085"/>
      <c r="BB18" s="1083"/>
      <c r="BC18" s="1792"/>
      <c r="BD18" s="1793"/>
      <c r="BE18" s="3"/>
      <c r="BF18" s="3"/>
      <c r="BG18" s="3"/>
      <c r="BH18" s="42"/>
      <c r="BI18" s="1078"/>
      <c r="BJ18" s="1078"/>
      <c r="BK18" s="1078"/>
      <c r="BL18" s="1078"/>
      <c r="BM18" s="1078"/>
      <c r="BN18" s="1078"/>
      <c r="BO18" s="1078"/>
      <c r="BP18" s="1078"/>
      <c r="BQ18" s="1078"/>
      <c r="BR18" s="1078"/>
      <c r="BS18" s="1078"/>
      <c r="BT18" s="1078"/>
      <c r="BU18" s="1078"/>
      <c r="BV18" s="1078"/>
      <c r="BW18" s="1078"/>
      <c r="BX18" s="1078"/>
      <c r="BY18" s="1078"/>
      <c r="BZ18" s="1078"/>
      <c r="CA18" s="1078"/>
      <c r="CB18" s="1078"/>
      <c r="CC18" s="50"/>
      <c r="CD18" s="50"/>
      <c r="CE18" s="43"/>
    </row>
    <row r="19" spans="1:83" ht="3" customHeight="1">
      <c r="A19" s="1196"/>
      <c r="B19" s="1197"/>
      <c r="C19" s="1201"/>
      <c r="D19" s="1202"/>
      <c r="E19" s="1202"/>
      <c r="F19" s="1203"/>
      <c r="G19" s="1242"/>
      <c r="H19" s="1243"/>
      <c r="I19" s="1243"/>
      <c r="J19" s="1243"/>
      <c r="K19" s="1243"/>
      <c r="L19" s="1243"/>
      <c r="M19" s="1243"/>
      <c r="N19" s="1243"/>
      <c r="O19" s="1244"/>
      <c r="P19" s="1245"/>
      <c r="Q19" s="1245"/>
      <c r="R19" s="1245"/>
      <c r="S19" s="1245"/>
      <c r="T19" s="1245"/>
      <c r="U19" s="1245"/>
      <c r="V19" s="1245"/>
      <c r="W19" s="1246"/>
      <c r="X19" s="1253"/>
      <c r="Y19" s="1254"/>
      <c r="Z19" s="1254"/>
      <c r="AA19" s="1254"/>
      <c r="AB19" s="1254"/>
      <c r="AC19" s="1254"/>
      <c r="AD19" s="1254"/>
      <c r="AE19" s="1254"/>
      <c r="AF19" s="1254"/>
      <c r="AG19" s="1254"/>
      <c r="AH19" s="1255"/>
      <c r="AI19" s="51"/>
      <c r="AJ19" s="1258"/>
      <c r="AK19" s="1259"/>
      <c r="AL19" s="1123"/>
      <c r="AM19" s="1123"/>
      <c r="AN19" s="1117"/>
      <c r="AO19" s="1117"/>
      <c r="AP19" s="1117"/>
      <c r="AQ19" s="1118"/>
      <c r="AR19" s="1119"/>
      <c r="AS19" s="1118"/>
      <c r="AT19" s="1119"/>
      <c r="AU19" s="1085"/>
      <c r="AV19" s="1085"/>
      <c r="AW19" s="1085"/>
      <c r="AX19" s="1085"/>
      <c r="AY19" s="1085"/>
      <c r="AZ19" s="1085"/>
      <c r="BA19" s="1085"/>
      <c r="BB19" s="1083"/>
      <c r="BC19" s="1792"/>
      <c r="BD19" s="1793"/>
      <c r="BE19" s="3"/>
      <c r="BF19" s="3"/>
      <c r="BG19" s="3"/>
      <c r="BH19" s="42"/>
      <c r="BI19" s="1078"/>
      <c r="BJ19" s="1078"/>
      <c r="BK19" s="1078"/>
      <c r="BL19" s="1078"/>
      <c r="BM19" s="1078"/>
      <c r="BN19" s="1078"/>
      <c r="BO19" s="1078"/>
      <c r="BP19" s="1078"/>
      <c r="BQ19" s="1078"/>
      <c r="BR19" s="1078"/>
      <c r="BS19" s="1078"/>
      <c r="BT19" s="1078"/>
      <c r="BU19" s="1078"/>
      <c r="BV19" s="1078"/>
      <c r="BW19" s="1078"/>
      <c r="BX19" s="1078"/>
      <c r="BY19" s="1078"/>
      <c r="BZ19" s="1078"/>
      <c r="CA19" s="1078"/>
      <c r="CB19" s="1078"/>
      <c r="CC19" s="50"/>
      <c r="CD19" s="50"/>
      <c r="CE19" s="43"/>
    </row>
    <row r="20" spans="1:83" ht="3" customHeight="1">
      <c r="A20" s="1196"/>
      <c r="B20" s="1197"/>
      <c r="C20" s="1201"/>
      <c r="D20" s="1202"/>
      <c r="E20" s="1202"/>
      <c r="F20" s="1203"/>
      <c r="G20" s="1242"/>
      <c r="H20" s="1243"/>
      <c r="I20" s="1243"/>
      <c r="J20" s="1243"/>
      <c r="K20" s="1243"/>
      <c r="L20" s="1243"/>
      <c r="M20" s="1243"/>
      <c r="N20" s="1243"/>
      <c r="O20" s="1247"/>
      <c r="P20" s="1248"/>
      <c r="Q20" s="1248"/>
      <c r="R20" s="1248"/>
      <c r="S20" s="1248"/>
      <c r="T20" s="1248"/>
      <c r="U20" s="1248"/>
      <c r="V20" s="1248"/>
      <c r="W20" s="1249"/>
      <c r="X20" s="1253"/>
      <c r="Y20" s="1254"/>
      <c r="Z20" s="1254"/>
      <c r="AA20" s="1254"/>
      <c r="AB20" s="1254"/>
      <c r="AC20" s="1254"/>
      <c r="AD20" s="1254"/>
      <c r="AE20" s="1254"/>
      <c r="AF20" s="1254"/>
      <c r="AG20" s="1254"/>
      <c r="AH20" s="1255"/>
      <c r="AI20" s="51"/>
      <c r="AJ20" s="1258"/>
      <c r="AK20" s="1259"/>
      <c r="AL20" s="1123"/>
      <c r="AM20" s="1123"/>
      <c r="AN20" s="1117"/>
      <c r="AO20" s="1117"/>
      <c r="AP20" s="1117"/>
      <c r="AQ20" s="1118"/>
      <c r="AR20" s="1119"/>
      <c r="AS20" s="1118"/>
      <c r="AT20" s="1119"/>
      <c r="AU20" s="1085"/>
      <c r="AV20" s="1085"/>
      <c r="AW20" s="1085"/>
      <c r="AX20" s="1085"/>
      <c r="AY20" s="1085"/>
      <c r="AZ20" s="1085"/>
      <c r="BA20" s="1085"/>
      <c r="BB20" s="1083"/>
      <c r="BC20" s="1792"/>
      <c r="BD20" s="1793"/>
      <c r="BE20" s="3"/>
      <c r="BF20" s="3"/>
      <c r="BG20" s="3"/>
      <c r="BH20" s="42"/>
      <c r="BI20" s="1078"/>
      <c r="BJ20" s="1078"/>
      <c r="BK20" s="1078"/>
      <c r="BL20" s="1078"/>
      <c r="BM20" s="1078"/>
      <c r="BN20" s="1078"/>
      <c r="BO20" s="1078"/>
      <c r="BP20" s="1078"/>
      <c r="BQ20" s="1078"/>
      <c r="BR20" s="1078"/>
      <c r="BS20" s="1078"/>
      <c r="BT20" s="1078"/>
      <c r="BU20" s="1078"/>
      <c r="BV20" s="1078"/>
      <c r="BW20" s="1078"/>
      <c r="BX20" s="1078"/>
      <c r="BY20" s="1078"/>
      <c r="BZ20" s="1078"/>
      <c r="CA20" s="1078"/>
      <c r="CB20" s="1078"/>
      <c r="CC20" s="50"/>
      <c r="CD20" s="50"/>
      <c r="CE20" s="43"/>
    </row>
    <row r="21" spans="1:83" ht="3" customHeight="1">
      <c r="A21" s="1196"/>
      <c r="B21" s="1197"/>
      <c r="C21" s="1201"/>
      <c r="D21" s="1202"/>
      <c r="E21" s="1202"/>
      <c r="F21" s="1203"/>
      <c r="G21" s="1242"/>
      <c r="H21" s="1243"/>
      <c r="I21" s="1243"/>
      <c r="J21" s="1243"/>
      <c r="K21" s="1243"/>
      <c r="L21" s="1243"/>
      <c r="M21" s="1243"/>
      <c r="N21" s="1243"/>
      <c r="O21" s="1247"/>
      <c r="P21" s="1248"/>
      <c r="Q21" s="1248"/>
      <c r="R21" s="1248"/>
      <c r="S21" s="1248"/>
      <c r="T21" s="1248"/>
      <c r="U21" s="1248"/>
      <c r="V21" s="1248"/>
      <c r="W21" s="1249"/>
      <c r="X21" s="1253"/>
      <c r="Y21" s="1254"/>
      <c r="Z21" s="1254"/>
      <c r="AA21" s="1254"/>
      <c r="AB21" s="1254"/>
      <c r="AC21" s="1254"/>
      <c r="AD21" s="1254"/>
      <c r="AE21" s="1254"/>
      <c r="AF21" s="1254"/>
      <c r="AG21" s="1254"/>
      <c r="AH21" s="1255"/>
      <c r="AI21" s="51"/>
      <c r="AJ21" s="1258"/>
      <c r="AK21" s="1259"/>
      <c r="AL21" s="1123"/>
      <c r="AM21" s="1123"/>
      <c r="AN21" s="1117" t="s">
        <v>24</v>
      </c>
      <c r="AO21" s="1117"/>
      <c r="AP21" s="1117"/>
      <c r="AQ21" s="1118" t="s">
        <v>25</v>
      </c>
      <c r="AR21" s="1119"/>
      <c r="AS21" s="1118"/>
      <c r="AT21" s="1119"/>
      <c r="AU21" s="1085" t="str">
        <f>IF(申告書作成!AL270=1,'R7年度市申 (裏）'!AF122,"0")</f>
        <v>0</v>
      </c>
      <c r="AV21" s="1085"/>
      <c r="AW21" s="1085"/>
      <c r="AX21" s="1085"/>
      <c r="AY21" s="1085"/>
      <c r="AZ21" s="1085"/>
      <c r="BA21" s="1085"/>
      <c r="BB21" s="1083" t="s">
        <v>171</v>
      </c>
      <c r="BC21" s="1792"/>
      <c r="BD21" s="1793"/>
      <c r="BE21" s="3"/>
      <c r="BF21" s="3"/>
      <c r="BG21" s="3"/>
      <c r="BH21" s="42"/>
      <c r="BI21" s="1078"/>
      <c r="BJ21" s="1078"/>
      <c r="BK21" s="1078"/>
      <c r="BL21" s="1078"/>
      <c r="BM21" s="1078"/>
      <c r="BN21" s="1078"/>
      <c r="BO21" s="1078"/>
      <c r="BP21" s="1078"/>
      <c r="BQ21" s="1078"/>
      <c r="BR21" s="1078"/>
      <c r="BS21" s="1078"/>
      <c r="BT21" s="1078"/>
      <c r="BU21" s="1078"/>
      <c r="BV21" s="1078"/>
      <c r="BW21" s="1078"/>
      <c r="BX21" s="1078"/>
      <c r="BY21" s="1078"/>
      <c r="BZ21" s="1078"/>
      <c r="CA21" s="1078"/>
      <c r="CB21" s="1078"/>
      <c r="CC21" s="50"/>
      <c r="CD21" s="50"/>
      <c r="CE21" s="43"/>
    </row>
    <row r="22" spans="1:83" ht="3" customHeight="1">
      <c r="A22" s="1196"/>
      <c r="B22" s="1197"/>
      <c r="C22" s="1201"/>
      <c r="D22" s="1202"/>
      <c r="E22" s="1202"/>
      <c r="F22" s="1203"/>
      <c r="G22" s="1242"/>
      <c r="H22" s="1243"/>
      <c r="I22" s="1243"/>
      <c r="J22" s="1243"/>
      <c r="K22" s="1243"/>
      <c r="L22" s="1243"/>
      <c r="M22" s="1243"/>
      <c r="N22" s="1243"/>
      <c r="O22" s="1250"/>
      <c r="P22" s="1251"/>
      <c r="Q22" s="1251"/>
      <c r="R22" s="1251"/>
      <c r="S22" s="1251"/>
      <c r="T22" s="1251"/>
      <c r="U22" s="1251"/>
      <c r="V22" s="1251"/>
      <c r="W22" s="1252"/>
      <c r="X22" s="1253"/>
      <c r="Y22" s="1254"/>
      <c r="Z22" s="1254"/>
      <c r="AA22" s="1254"/>
      <c r="AB22" s="1254"/>
      <c r="AC22" s="1254"/>
      <c r="AD22" s="1254"/>
      <c r="AE22" s="1254"/>
      <c r="AF22" s="1254"/>
      <c r="AG22" s="1254"/>
      <c r="AH22" s="1255"/>
      <c r="AI22" s="51"/>
      <c r="AJ22" s="1258"/>
      <c r="AK22" s="1259"/>
      <c r="AL22" s="1123"/>
      <c r="AM22" s="1123"/>
      <c r="AN22" s="1117"/>
      <c r="AO22" s="1117"/>
      <c r="AP22" s="1117"/>
      <c r="AQ22" s="1118"/>
      <c r="AR22" s="1119"/>
      <c r="AS22" s="1118"/>
      <c r="AT22" s="1119"/>
      <c r="AU22" s="1085"/>
      <c r="AV22" s="1085"/>
      <c r="AW22" s="1085"/>
      <c r="AX22" s="1085"/>
      <c r="AY22" s="1085"/>
      <c r="AZ22" s="1085"/>
      <c r="BA22" s="1085"/>
      <c r="BB22" s="1083"/>
      <c r="BC22" s="1792"/>
      <c r="BD22" s="1793"/>
      <c r="BE22" s="3"/>
      <c r="BF22" s="3"/>
      <c r="BG22" s="3"/>
      <c r="BH22" s="42"/>
      <c r="BI22" s="1078"/>
      <c r="BJ22" s="1078"/>
      <c r="BK22" s="1078"/>
      <c r="BL22" s="1078"/>
      <c r="BM22" s="1078"/>
      <c r="BN22" s="1078"/>
      <c r="BO22" s="1078"/>
      <c r="BP22" s="1078"/>
      <c r="BQ22" s="1078"/>
      <c r="BR22" s="1078"/>
      <c r="BS22" s="1078"/>
      <c r="BT22" s="1078"/>
      <c r="BU22" s="1078"/>
      <c r="BV22" s="1078"/>
      <c r="BW22" s="1078"/>
      <c r="BX22" s="1078"/>
      <c r="BY22" s="1078"/>
      <c r="BZ22" s="1078"/>
      <c r="CA22" s="1078"/>
      <c r="CB22" s="1078"/>
      <c r="CC22" s="50"/>
      <c r="CD22" s="50"/>
      <c r="CE22" s="43"/>
    </row>
    <row r="23" spans="1:83" ht="3" customHeight="1">
      <c r="A23" s="1196"/>
      <c r="B23" s="1197"/>
      <c r="C23" s="1201"/>
      <c r="D23" s="1202"/>
      <c r="E23" s="1202"/>
      <c r="F23" s="1203"/>
      <c r="G23" s="1209" t="s">
        <v>27</v>
      </c>
      <c r="H23" s="1210"/>
      <c r="I23" s="1210"/>
      <c r="J23" s="1210"/>
      <c r="K23" s="1210"/>
      <c r="L23" s="1210"/>
      <c r="M23" s="1210"/>
      <c r="N23" s="1210"/>
      <c r="O23" s="1210" t="s">
        <v>28</v>
      </c>
      <c r="P23" s="1210"/>
      <c r="Q23" s="1210"/>
      <c r="R23" s="1210"/>
      <c r="S23" s="1210"/>
      <c r="T23" s="1210"/>
      <c r="U23" s="1210"/>
      <c r="V23" s="1210"/>
      <c r="W23" s="1212"/>
      <c r="X23" s="1212" t="s">
        <v>29</v>
      </c>
      <c r="Y23" s="1215"/>
      <c r="Z23" s="1215"/>
      <c r="AA23" s="1215"/>
      <c r="AB23" s="1215"/>
      <c r="AC23" s="1215"/>
      <c r="AD23" s="1215"/>
      <c r="AE23" s="1215"/>
      <c r="AF23" s="1215"/>
      <c r="AG23" s="1215"/>
      <c r="AH23" s="1216"/>
      <c r="AI23" s="51"/>
      <c r="AJ23" s="1258"/>
      <c r="AK23" s="1259"/>
      <c r="AL23" s="1123"/>
      <c r="AM23" s="1123"/>
      <c r="AN23" s="1117"/>
      <c r="AO23" s="1117"/>
      <c r="AP23" s="1117"/>
      <c r="AQ23" s="1118"/>
      <c r="AR23" s="1119"/>
      <c r="AS23" s="1118"/>
      <c r="AT23" s="1119"/>
      <c r="AU23" s="1085"/>
      <c r="AV23" s="1085"/>
      <c r="AW23" s="1085"/>
      <c r="AX23" s="1085"/>
      <c r="AY23" s="1085"/>
      <c r="AZ23" s="1085"/>
      <c r="BA23" s="1085"/>
      <c r="BB23" s="1083"/>
      <c r="BC23" s="1792"/>
      <c r="BD23" s="1793"/>
      <c r="BE23" s="3"/>
      <c r="BF23" s="3"/>
      <c r="BG23" s="3"/>
      <c r="BH23" s="42"/>
      <c r="BI23" s="1078"/>
      <c r="BJ23" s="1078"/>
      <c r="BK23" s="1078"/>
      <c r="BL23" s="1078"/>
      <c r="BM23" s="1078"/>
      <c r="BN23" s="1078"/>
      <c r="BO23" s="1078"/>
      <c r="BP23" s="1078"/>
      <c r="BQ23" s="1078"/>
      <c r="BR23" s="1078"/>
      <c r="BS23" s="1078"/>
      <c r="BT23" s="1078"/>
      <c r="BU23" s="1078"/>
      <c r="BV23" s="1078"/>
      <c r="BW23" s="1078"/>
      <c r="BX23" s="1078"/>
      <c r="BY23" s="1078"/>
      <c r="BZ23" s="1078"/>
      <c r="CA23" s="1078"/>
      <c r="CB23" s="1078"/>
      <c r="CC23" s="50"/>
      <c r="CD23" s="50"/>
      <c r="CE23" s="43"/>
    </row>
    <row r="24" spans="1:83" ht="3" customHeight="1">
      <c r="A24" s="1196"/>
      <c r="B24" s="1197"/>
      <c r="C24" s="1201"/>
      <c r="D24" s="1202"/>
      <c r="E24" s="1202"/>
      <c r="F24" s="1203"/>
      <c r="G24" s="1209"/>
      <c r="H24" s="1210"/>
      <c r="I24" s="1210"/>
      <c r="J24" s="1210"/>
      <c r="K24" s="1210"/>
      <c r="L24" s="1210"/>
      <c r="M24" s="1210"/>
      <c r="N24" s="1210"/>
      <c r="O24" s="1210"/>
      <c r="P24" s="1210"/>
      <c r="Q24" s="1210"/>
      <c r="R24" s="1210"/>
      <c r="S24" s="1210"/>
      <c r="T24" s="1210"/>
      <c r="U24" s="1210"/>
      <c r="V24" s="1210"/>
      <c r="W24" s="1212"/>
      <c r="X24" s="1212"/>
      <c r="Y24" s="1215"/>
      <c r="Z24" s="1215"/>
      <c r="AA24" s="1215"/>
      <c r="AB24" s="1215"/>
      <c r="AC24" s="1215"/>
      <c r="AD24" s="1215"/>
      <c r="AE24" s="1215"/>
      <c r="AF24" s="1215"/>
      <c r="AG24" s="1215"/>
      <c r="AH24" s="1216"/>
      <c r="AI24" s="51"/>
      <c r="AJ24" s="1258"/>
      <c r="AK24" s="1259"/>
      <c r="AL24" s="1123"/>
      <c r="AM24" s="1123"/>
      <c r="AN24" s="1117"/>
      <c r="AO24" s="1117"/>
      <c r="AP24" s="1117"/>
      <c r="AQ24" s="1118"/>
      <c r="AR24" s="1119"/>
      <c r="AS24" s="1118"/>
      <c r="AT24" s="1119"/>
      <c r="AU24" s="1085"/>
      <c r="AV24" s="1085"/>
      <c r="AW24" s="1085"/>
      <c r="AX24" s="1085"/>
      <c r="AY24" s="1085"/>
      <c r="AZ24" s="1085"/>
      <c r="BA24" s="1085"/>
      <c r="BB24" s="1083"/>
      <c r="BC24" s="1792"/>
      <c r="BD24" s="1793"/>
      <c r="BE24" s="3"/>
      <c r="BF24" s="3"/>
      <c r="BG24" s="3"/>
      <c r="BH24" s="42"/>
      <c r="BI24" s="1078"/>
      <c r="BJ24" s="1078"/>
      <c r="BK24" s="1078"/>
      <c r="BL24" s="1078"/>
      <c r="BM24" s="1078"/>
      <c r="BN24" s="1078"/>
      <c r="BO24" s="1078"/>
      <c r="BP24" s="1078"/>
      <c r="BQ24" s="1078"/>
      <c r="BR24" s="1078"/>
      <c r="BS24" s="1078"/>
      <c r="BT24" s="1078"/>
      <c r="BU24" s="1078"/>
      <c r="BV24" s="1078"/>
      <c r="BW24" s="1078"/>
      <c r="BX24" s="1078"/>
      <c r="BY24" s="1078"/>
      <c r="BZ24" s="1078"/>
      <c r="CA24" s="1078"/>
      <c r="CB24" s="1078"/>
      <c r="CC24" s="50"/>
      <c r="CD24" s="50"/>
      <c r="CE24" s="43"/>
    </row>
    <row r="25" spans="1:83" ht="3" customHeight="1">
      <c r="A25" s="1196"/>
      <c r="B25" s="1197"/>
      <c r="C25" s="1201"/>
      <c r="D25" s="1202"/>
      <c r="E25" s="1202"/>
      <c r="F25" s="1203"/>
      <c r="G25" s="1209"/>
      <c r="H25" s="1210"/>
      <c r="I25" s="1210"/>
      <c r="J25" s="1210"/>
      <c r="K25" s="1210"/>
      <c r="L25" s="1210"/>
      <c r="M25" s="1210"/>
      <c r="N25" s="1210"/>
      <c r="O25" s="1210"/>
      <c r="P25" s="1210"/>
      <c r="Q25" s="1210"/>
      <c r="R25" s="1210"/>
      <c r="S25" s="1210"/>
      <c r="T25" s="1210"/>
      <c r="U25" s="1210"/>
      <c r="V25" s="1210"/>
      <c r="W25" s="1212"/>
      <c r="X25" s="1212"/>
      <c r="Y25" s="1215"/>
      <c r="Z25" s="1215"/>
      <c r="AA25" s="1215"/>
      <c r="AB25" s="1215"/>
      <c r="AC25" s="1215"/>
      <c r="AD25" s="1215"/>
      <c r="AE25" s="1215"/>
      <c r="AF25" s="1215"/>
      <c r="AG25" s="1215"/>
      <c r="AH25" s="1216"/>
      <c r="AI25" s="51"/>
      <c r="AJ25" s="1258"/>
      <c r="AK25" s="1259"/>
      <c r="AL25" s="1123"/>
      <c r="AM25" s="1123"/>
      <c r="AN25" s="1117"/>
      <c r="AO25" s="1117"/>
      <c r="AP25" s="1117"/>
      <c r="AQ25" s="1118"/>
      <c r="AR25" s="1119"/>
      <c r="AS25" s="1118"/>
      <c r="AT25" s="1119"/>
      <c r="AU25" s="1085"/>
      <c r="AV25" s="1085"/>
      <c r="AW25" s="1085"/>
      <c r="AX25" s="1085"/>
      <c r="AY25" s="1085"/>
      <c r="AZ25" s="1085"/>
      <c r="BA25" s="1085"/>
      <c r="BB25" s="1083"/>
      <c r="BC25" s="1792"/>
      <c r="BD25" s="1793"/>
      <c r="BE25" s="3"/>
      <c r="BF25" s="3"/>
      <c r="BG25" s="3"/>
      <c r="BH25" s="42"/>
      <c r="BI25" s="1078"/>
      <c r="BJ25" s="1078"/>
      <c r="BK25" s="1078"/>
      <c r="BL25" s="1078"/>
      <c r="BM25" s="1078"/>
      <c r="BN25" s="1078"/>
      <c r="BO25" s="1078"/>
      <c r="BP25" s="1078"/>
      <c r="BQ25" s="1078"/>
      <c r="BR25" s="1078"/>
      <c r="BS25" s="1078"/>
      <c r="BT25" s="1078"/>
      <c r="BU25" s="1078"/>
      <c r="BV25" s="1078"/>
      <c r="BW25" s="1078"/>
      <c r="BX25" s="1078"/>
      <c r="BY25" s="1078"/>
      <c r="BZ25" s="1078"/>
      <c r="CA25" s="1078"/>
      <c r="CB25" s="1078"/>
      <c r="CC25" s="50"/>
      <c r="CD25" s="50"/>
      <c r="CE25" s="43"/>
    </row>
    <row r="26" spans="1:83" ht="3" customHeight="1">
      <c r="A26" s="1196"/>
      <c r="B26" s="1197"/>
      <c r="C26" s="1201"/>
      <c r="D26" s="1202"/>
      <c r="E26" s="1202"/>
      <c r="F26" s="1203"/>
      <c r="G26" s="1209"/>
      <c r="H26" s="1210"/>
      <c r="I26" s="1210"/>
      <c r="J26" s="1210"/>
      <c r="K26" s="1210"/>
      <c r="L26" s="1210"/>
      <c r="M26" s="1210"/>
      <c r="N26" s="1210"/>
      <c r="O26" s="1210"/>
      <c r="P26" s="1210"/>
      <c r="Q26" s="1210"/>
      <c r="R26" s="1210"/>
      <c r="S26" s="1210"/>
      <c r="T26" s="1210"/>
      <c r="U26" s="1210"/>
      <c r="V26" s="1210"/>
      <c r="W26" s="1212"/>
      <c r="X26" s="1212"/>
      <c r="Y26" s="1215"/>
      <c r="Z26" s="1215"/>
      <c r="AA26" s="1215"/>
      <c r="AB26" s="1215"/>
      <c r="AC26" s="1215"/>
      <c r="AD26" s="1215"/>
      <c r="AE26" s="1215"/>
      <c r="AF26" s="1215"/>
      <c r="AG26" s="1215"/>
      <c r="AH26" s="1216"/>
      <c r="AI26" s="51"/>
      <c r="AJ26" s="1258"/>
      <c r="AK26" s="1259"/>
      <c r="AL26" s="1123"/>
      <c r="AM26" s="1123"/>
      <c r="AN26" s="1117"/>
      <c r="AO26" s="1117"/>
      <c r="AP26" s="1117"/>
      <c r="AQ26" s="1118"/>
      <c r="AR26" s="1119"/>
      <c r="AS26" s="1118"/>
      <c r="AT26" s="1119"/>
      <c r="AU26" s="1085"/>
      <c r="AV26" s="1085"/>
      <c r="AW26" s="1085"/>
      <c r="AX26" s="1085"/>
      <c r="AY26" s="1085"/>
      <c r="AZ26" s="1085"/>
      <c r="BA26" s="1085"/>
      <c r="BB26" s="1083"/>
      <c r="BC26" s="1792"/>
      <c r="BD26" s="1793"/>
      <c r="BE26" s="3"/>
      <c r="BF26" s="3"/>
      <c r="BG26" s="3"/>
      <c r="BH26" s="42"/>
      <c r="BI26" s="1078"/>
      <c r="BJ26" s="1078"/>
      <c r="BK26" s="1078"/>
      <c r="BL26" s="1078"/>
      <c r="BM26" s="1078"/>
      <c r="BN26" s="1078"/>
      <c r="BO26" s="1078"/>
      <c r="BP26" s="1078"/>
      <c r="BQ26" s="1078"/>
      <c r="BR26" s="1078"/>
      <c r="BS26" s="1078"/>
      <c r="BT26" s="1078"/>
      <c r="BU26" s="1078"/>
      <c r="BV26" s="1078"/>
      <c r="BW26" s="1078"/>
      <c r="BX26" s="1078"/>
      <c r="BY26" s="1078"/>
      <c r="BZ26" s="1078"/>
      <c r="CA26" s="1078"/>
      <c r="CB26" s="1078"/>
      <c r="CC26" s="50"/>
      <c r="CD26" s="50"/>
      <c r="CE26" s="43"/>
    </row>
    <row r="27" spans="1:83" ht="3" customHeight="1">
      <c r="A27" s="1196"/>
      <c r="B27" s="1197"/>
      <c r="C27" s="1201"/>
      <c r="D27" s="1202"/>
      <c r="E27" s="1202"/>
      <c r="F27" s="1203"/>
      <c r="G27" s="1219"/>
      <c r="H27" s="1220"/>
      <c r="I27" s="1220"/>
      <c r="J27" s="1220"/>
      <c r="K27" s="1220"/>
      <c r="L27" s="1220"/>
      <c r="M27" s="1220"/>
      <c r="N27" s="1225" t="s">
        <v>185</v>
      </c>
      <c r="O27" s="1228"/>
      <c r="P27" s="1220"/>
      <c r="Q27" s="1220"/>
      <c r="R27" s="1220"/>
      <c r="S27" s="1220"/>
      <c r="T27" s="1220"/>
      <c r="U27" s="1220"/>
      <c r="V27" s="1220"/>
      <c r="W27" s="1225" t="s">
        <v>185</v>
      </c>
      <c r="X27" s="1231"/>
      <c r="Y27" s="1232"/>
      <c r="Z27" s="1232"/>
      <c r="AA27" s="1232"/>
      <c r="AB27" s="1232"/>
      <c r="AC27" s="1232"/>
      <c r="AD27" s="1232"/>
      <c r="AE27" s="1232"/>
      <c r="AF27" s="1232"/>
      <c r="AG27" s="1232"/>
      <c r="AH27" s="1237" t="s">
        <v>185</v>
      </c>
      <c r="AI27" s="51"/>
      <c r="AJ27" s="1258"/>
      <c r="AK27" s="1259"/>
      <c r="AL27" s="1117" t="s">
        <v>30</v>
      </c>
      <c r="AM27" s="1117"/>
      <c r="AN27" s="1117"/>
      <c r="AO27" s="1117"/>
      <c r="AP27" s="1117"/>
      <c r="AQ27" s="1118" t="s">
        <v>31</v>
      </c>
      <c r="AR27" s="1119"/>
      <c r="AS27" s="1118"/>
      <c r="AT27" s="1119"/>
      <c r="AU27" s="1085">
        <f>'R7年度市申 (裏）'!BR132</f>
        <v>0</v>
      </c>
      <c r="AV27" s="1085"/>
      <c r="AW27" s="1085"/>
      <c r="AX27" s="1085"/>
      <c r="AY27" s="1085"/>
      <c r="AZ27" s="1085"/>
      <c r="BA27" s="1085"/>
      <c r="BB27" s="1083" t="s">
        <v>171</v>
      </c>
      <c r="BC27" s="1792"/>
      <c r="BD27" s="1793"/>
      <c r="BE27" s="3"/>
      <c r="BF27" s="3"/>
      <c r="BG27" s="3"/>
      <c r="BH27" s="42"/>
      <c r="BI27" s="1078"/>
      <c r="BJ27" s="1078"/>
      <c r="BK27" s="1078"/>
      <c r="BL27" s="1078"/>
      <c r="BM27" s="1078"/>
      <c r="BN27" s="1078"/>
      <c r="BO27" s="1078"/>
      <c r="BP27" s="1078"/>
      <c r="BQ27" s="1078"/>
      <c r="BR27" s="1078"/>
      <c r="BS27" s="1078"/>
      <c r="BT27" s="1078"/>
      <c r="BU27" s="1078"/>
      <c r="BV27" s="1078"/>
      <c r="BW27" s="1078"/>
      <c r="BX27" s="1078"/>
      <c r="BY27" s="1078"/>
      <c r="BZ27" s="1078"/>
      <c r="CA27" s="1078"/>
      <c r="CB27" s="1078"/>
      <c r="CC27" s="50"/>
      <c r="CD27" s="50"/>
      <c r="CE27" s="43"/>
    </row>
    <row r="28" spans="1:83" ht="3" customHeight="1">
      <c r="A28" s="1196"/>
      <c r="B28" s="1197"/>
      <c r="C28" s="1201"/>
      <c r="D28" s="1202"/>
      <c r="E28" s="1202"/>
      <c r="F28" s="1203"/>
      <c r="G28" s="1221"/>
      <c r="H28" s="1222"/>
      <c r="I28" s="1222"/>
      <c r="J28" s="1222"/>
      <c r="K28" s="1222"/>
      <c r="L28" s="1222"/>
      <c r="M28" s="1222"/>
      <c r="N28" s="1226"/>
      <c r="O28" s="1229"/>
      <c r="P28" s="1222"/>
      <c r="Q28" s="1222"/>
      <c r="R28" s="1222"/>
      <c r="S28" s="1222"/>
      <c r="T28" s="1222"/>
      <c r="U28" s="1222"/>
      <c r="V28" s="1222"/>
      <c r="W28" s="1226"/>
      <c r="X28" s="1233"/>
      <c r="Y28" s="1234"/>
      <c r="Z28" s="1234"/>
      <c r="AA28" s="1234"/>
      <c r="AB28" s="1234"/>
      <c r="AC28" s="1234"/>
      <c r="AD28" s="1234"/>
      <c r="AE28" s="1234"/>
      <c r="AF28" s="1234"/>
      <c r="AG28" s="1234"/>
      <c r="AH28" s="1238"/>
      <c r="AI28" s="51"/>
      <c r="AJ28" s="1258"/>
      <c r="AK28" s="1259"/>
      <c r="AL28" s="1117"/>
      <c r="AM28" s="1117"/>
      <c r="AN28" s="1117"/>
      <c r="AO28" s="1117"/>
      <c r="AP28" s="1117"/>
      <c r="AQ28" s="1118"/>
      <c r="AR28" s="1119"/>
      <c r="AS28" s="1118"/>
      <c r="AT28" s="1119"/>
      <c r="AU28" s="1085"/>
      <c r="AV28" s="1085"/>
      <c r="AW28" s="1085"/>
      <c r="AX28" s="1085"/>
      <c r="AY28" s="1085"/>
      <c r="AZ28" s="1085"/>
      <c r="BA28" s="1085"/>
      <c r="BB28" s="1083"/>
      <c r="BC28" s="1792"/>
      <c r="BD28" s="1793"/>
      <c r="BE28" s="3"/>
      <c r="BF28" s="3"/>
      <c r="BG28" s="3"/>
      <c r="BH28" s="42"/>
      <c r="BI28" s="1078"/>
      <c r="BJ28" s="1078"/>
      <c r="BK28" s="1078"/>
      <c r="BL28" s="1078"/>
      <c r="BM28" s="1078"/>
      <c r="BN28" s="1078"/>
      <c r="BO28" s="1078"/>
      <c r="BP28" s="1078"/>
      <c r="BQ28" s="1078"/>
      <c r="BR28" s="1078"/>
      <c r="BS28" s="1078"/>
      <c r="BT28" s="1078"/>
      <c r="BU28" s="1078"/>
      <c r="BV28" s="1078"/>
      <c r="BW28" s="1078"/>
      <c r="BX28" s="1078"/>
      <c r="BY28" s="1078"/>
      <c r="BZ28" s="1078"/>
      <c r="CA28" s="1078"/>
      <c r="CB28" s="1078"/>
      <c r="CC28" s="50"/>
      <c r="CD28" s="50"/>
      <c r="CE28" s="43"/>
    </row>
    <row r="29" spans="1:83" ht="3" customHeight="1">
      <c r="A29" s="1196"/>
      <c r="B29" s="1197"/>
      <c r="C29" s="1201"/>
      <c r="D29" s="1202"/>
      <c r="E29" s="1202"/>
      <c r="F29" s="1203"/>
      <c r="G29" s="1221"/>
      <c r="H29" s="1222"/>
      <c r="I29" s="1222"/>
      <c r="J29" s="1222"/>
      <c r="K29" s="1222"/>
      <c r="L29" s="1222"/>
      <c r="M29" s="1222"/>
      <c r="N29" s="1226"/>
      <c r="O29" s="1229"/>
      <c r="P29" s="1222"/>
      <c r="Q29" s="1222"/>
      <c r="R29" s="1222"/>
      <c r="S29" s="1222"/>
      <c r="T29" s="1222"/>
      <c r="U29" s="1222"/>
      <c r="V29" s="1222"/>
      <c r="W29" s="1226"/>
      <c r="X29" s="1233"/>
      <c r="Y29" s="1234"/>
      <c r="Z29" s="1234"/>
      <c r="AA29" s="1234"/>
      <c r="AB29" s="1234"/>
      <c r="AC29" s="1234"/>
      <c r="AD29" s="1234"/>
      <c r="AE29" s="1234"/>
      <c r="AF29" s="1234"/>
      <c r="AG29" s="1234"/>
      <c r="AH29" s="1238"/>
      <c r="AI29" s="51"/>
      <c r="AJ29" s="1258"/>
      <c r="AK29" s="1259"/>
      <c r="AL29" s="1117"/>
      <c r="AM29" s="1117"/>
      <c r="AN29" s="1117"/>
      <c r="AO29" s="1117"/>
      <c r="AP29" s="1117"/>
      <c r="AQ29" s="1118"/>
      <c r="AR29" s="1119"/>
      <c r="AS29" s="1118"/>
      <c r="AT29" s="1119"/>
      <c r="AU29" s="1085"/>
      <c r="AV29" s="1085"/>
      <c r="AW29" s="1085"/>
      <c r="AX29" s="1085"/>
      <c r="AY29" s="1085"/>
      <c r="AZ29" s="1085"/>
      <c r="BA29" s="1085"/>
      <c r="BB29" s="1083"/>
      <c r="BC29" s="1792"/>
      <c r="BD29" s="1793"/>
      <c r="BE29" s="3"/>
      <c r="BF29" s="3"/>
      <c r="BG29" s="3"/>
      <c r="BH29" s="42"/>
      <c r="BI29" s="1078"/>
      <c r="BJ29" s="1078"/>
      <c r="BK29" s="1078"/>
      <c r="BL29" s="1078"/>
      <c r="BM29" s="1078"/>
      <c r="BN29" s="1078"/>
      <c r="BO29" s="1078"/>
      <c r="BP29" s="1078"/>
      <c r="BQ29" s="1078"/>
      <c r="BR29" s="1078"/>
      <c r="BS29" s="1078"/>
      <c r="BT29" s="1078"/>
      <c r="BU29" s="1078"/>
      <c r="BV29" s="1078"/>
      <c r="BW29" s="1078"/>
      <c r="BX29" s="1078"/>
      <c r="BY29" s="1078"/>
      <c r="BZ29" s="1078"/>
      <c r="CA29" s="1078"/>
      <c r="CB29" s="1078"/>
      <c r="CC29" s="50"/>
      <c r="CD29" s="50"/>
      <c r="CE29" s="43"/>
    </row>
    <row r="30" spans="1:83" ht="3" customHeight="1">
      <c r="A30" s="1196"/>
      <c r="B30" s="1197"/>
      <c r="C30" s="1204"/>
      <c r="D30" s="1205"/>
      <c r="E30" s="1205"/>
      <c r="F30" s="1206"/>
      <c r="G30" s="1223"/>
      <c r="H30" s="1224"/>
      <c r="I30" s="1224"/>
      <c r="J30" s="1224"/>
      <c r="K30" s="1224"/>
      <c r="L30" s="1224"/>
      <c r="M30" s="1224"/>
      <c r="N30" s="1227"/>
      <c r="O30" s="1230"/>
      <c r="P30" s="1224"/>
      <c r="Q30" s="1224"/>
      <c r="R30" s="1224"/>
      <c r="S30" s="1224"/>
      <c r="T30" s="1224"/>
      <c r="U30" s="1224"/>
      <c r="V30" s="1224"/>
      <c r="W30" s="1227"/>
      <c r="X30" s="1235"/>
      <c r="Y30" s="1236"/>
      <c r="Z30" s="1236"/>
      <c r="AA30" s="1236"/>
      <c r="AB30" s="1236"/>
      <c r="AC30" s="1236"/>
      <c r="AD30" s="1236"/>
      <c r="AE30" s="1236"/>
      <c r="AF30" s="1236"/>
      <c r="AG30" s="1236"/>
      <c r="AH30" s="1239"/>
      <c r="AI30" s="51"/>
      <c r="AJ30" s="1258"/>
      <c r="AK30" s="1259"/>
      <c r="AL30" s="1117"/>
      <c r="AM30" s="1117"/>
      <c r="AN30" s="1117"/>
      <c r="AO30" s="1117"/>
      <c r="AP30" s="1117"/>
      <c r="AQ30" s="1118"/>
      <c r="AR30" s="1119"/>
      <c r="AS30" s="1118"/>
      <c r="AT30" s="1119"/>
      <c r="AU30" s="1085"/>
      <c r="AV30" s="1085"/>
      <c r="AW30" s="1085"/>
      <c r="AX30" s="1085"/>
      <c r="AY30" s="1085"/>
      <c r="AZ30" s="1085"/>
      <c r="BA30" s="1085"/>
      <c r="BB30" s="1083"/>
      <c r="BC30" s="1792"/>
      <c r="BD30" s="1793"/>
      <c r="BE30" s="3"/>
      <c r="BF30" s="3"/>
      <c r="BG30" s="3"/>
      <c r="BH30" s="42"/>
      <c r="BI30" s="1078"/>
      <c r="BJ30" s="1078"/>
      <c r="BK30" s="1078"/>
      <c r="BL30" s="1078"/>
      <c r="BM30" s="1078"/>
      <c r="BN30" s="1078"/>
      <c r="BO30" s="1078"/>
      <c r="BP30" s="1078"/>
      <c r="BQ30" s="1078"/>
      <c r="BR30" s="1078"/>
      <c r="BS30" s="1078"/>
      <c r="BT30" s="1078"/>
      <c r="BU30" s="1078"/>
      <c r="BV30" s="1078"/>
      <c r="BW30" s="1078"/>
      <c r="BX30" s="1078"/>
      <c r="BY30" s="1078"/>
      <c r="BZ30" s="1078"/>
      <c r="CA30" s="1078"/>
      <c r="CB30" s="1078"/>
      <c r="CC30" s="50"/>
      <c r="CD30" s="50"/>
      <c r="CE30" s="43"/>
    </row>
    <row r="31" spans="1:83" ht="3" customHeight="1">
      <c r="A31" s="1196"/>
      <c r="B31" s="1197"/>
      <c r="C31" s="1275" t="s">
        <v>32</v>
      </c>
      <c r="D31" s="1276"/>
      <c r="E31" s="1276"/>
      <c r="F31" s="1276"/>
      <c r="G31" s="1281" t="s">
        <v>33</v>
      </c>
      <c r="H31" s="1282"/>
      <c r="I31" s="1282"/>
      <c r="J31" s="1282"/>
      <c r="K31" s="1282"/>
      <c r="L31" s="1282"/>
      <c r="M31" s="1287" t="s">
        <v>34</v>
      </c>
      <c r="N31" s="1288"/>
      <c r="O31" s="1288"/>
      <c r="P31" s="1288"/>
      <c r="Q31" s="1288"/>
      <c r="R31" s="1293" t="s">
        <v>35</v>
      </c>
      <c r="S31" s="1294"/>
      <c r="T31" s="1288" t="s">
        <v>36</v>
      </c>
      <c r="U31" s="1288"/>
      <c r="V31" s="1288"/>
      <c r="W31" s="1288"/>
      <c r="X31" s="1288"/>
      <c r="Y31" s="1288"/>
      <c r="Z31" s="1299"/>
      <c r="AA31" s="1302" t="s">
        <v>186</v>
      </c>
      <c r="AB31" s="1303"/>
      <c r="AC31" s="1303"/>
      <c r="AD31" s="1303"/>
      <c r="AE31" s="1303"/>
      <c r="AF31" s="1303"/>
      <c r="AG31" s="1303"/>
      <c r="AH31" s="1304"/>
      <c r="AI31" s="52"/>
      <c r="AJ31" s="1258"/>
      <c r="AK31" s="1259"/>
      <c r="AL31" s="1117"/>
      <c r="AM31" s="1117"/>
      <c r="AN31" s="1117"/>
      <c r="AO31" s="1117"/>
      <c r="AP31" s="1117"/>
      <c r="AQ31" s="1118"/>
      <c r="AR31" s="1119"/>
      <c r="AS31" s="1118"/>
      <c r="AT31" s="1119"/>
      <c r="AU31" s="1085"/>
      <c r="AV31" s="1085"/>
      <c r="AW31" s="1085"/>
      <c r="AX31" s="1085"/>
      <c r="AY31" s="1085"/>
      <c r="AZ31" s="1085"/>
      <c r="BA31" s="1085"/>
      <c r="BB31" s="1083"/>
      <c r="BC31" s="1792"/>
      <c r="BD31" s="1793"/>
      <c r="BE31" s="3"/>
      <c r="BF31" s="3"/>
      <c r="BG31" s="3"/>
      <c r="BH31" s="42"/>
      <c r="BI31" s="1078"/>
      <c r="BJ31" s="1078"/>
      <c r="BK31" s="1078"/>
      <c r="BL31" s="1078"/>
      <c r="BM31" s="1078"/>
      <c r="BN31" s="1078"/>
      <c r="BO31" s="1078"/>
      <c r="BP31" s="1078"/>
      <c r="BQ31" s="1078"/>
      <c r="BR31" s="1078"/>
      <c r="BS31" s="1078"/>
      <c r="BT31" s="1078"/>
      <c r="BU31" s="1078"/>
      <c r="BV31" s="1078"/>
      <c r="BW31" s="1078"/>
      <c r="BX31" s="1078"/>
      <c r="BY31" s="1078"/>
      <c r="BZ31" s="1078"/>
      <c r="CA31" s="1078"/>
      <c r="CB31" s="1078"/>
      <c r="CC31" s="50"/>
      <c r="CD31" s="50"/>
      <c r="CE31" s="43"/>
    </row>
    <row r="32" spans="1:83" ht="3" customHeight="1">
      <c r="A32" s="1217">
        <v>17</v>
      </c>
      <c r="B32" s="1218"/>
      <c r="C32" s="1277"/>
      <c r="D32" s="1278"/>
      <c r="E32" s="1278"/>
      <c r="F32" s="1278"/>
      <c r="G32" s="1283"/>
      <c r="H32" s="1284"/>
      <c r="I32" s="1284"/>
      <c r="J32" s="1284"/>
      <c r="K32" s="1284"/>
      <c r="L32" s="1284"/>
      <c r="M32" s="1289"/>
      <c r="N32" s="1290"/>
      <c r="O32" s="1290"/>
      <c r="P32" s="1290"/>
      <c r="Q32" s="1290"/>
      <c r="R32" s="1295"/>
      <c r="S32" s="1296"/>
      <c r="T32" s="1290"/>
      <c r="U32" s="1290"/>
      <c r="V32" s="1290"/>
      <c r="W32" s="1290"/>
      <c r="X32" s="1290"/>
      <c r="Y32" s="1290"/>
      <c r="Z32" s="1300"/>
      <c r="AA32" s="1305"/>
      <c r="AB32" s="1306"/>
      <c r="AC32" s="1306"/>
      <c r="AD32" s="1306"/>
      <c r="AE32" s="1306"/>
      <c r="AF32" s="1306"/>
      <c r="AG32" s="1306"/>
      <c r="AH32" s="1307"/>
      <c r="AI32" s="52"/>
      <c r="AJ32" s="1258"/>
      <c r="AK32" s="1259"/>
      <c r="AL32" s="1117"/>
      <c r="AM32" s="1117"/>
      <c r="AN32" s="1117"/>
      <c r="AO32" s="1117"/>
      <c r="AP32" s="1117"/>
      <c r="AQ32" s="1118"/>
      <c r="AR32" s="1119"/>
      <c r="AS32" s="1118"/>
      <c r="AT32" s="1119"/>
      <c r="AU32" s="1085"/>
      <c r="AV32" s="1085"/>
      <c r="AW32" s="1085"/>
      <c r="AX32" s="1085"/>
      <c r="AY32" s="1085"/>
      <c r="AZ32" s="1085"/>
      <c r="BA32" s="1085"/>
      <c r="BB32" s="1083"/>
      <c r="BC32" s="1792"/>
      <c r="BD32" s="1793"/>
      <c r="BE32" s="3"/>
      <c r="BF32" s="3"/>
      <c r="BG32" s="3"/>
      <c r="BH32" s="42"/>
      <c r="BI32" s="1078"/>
      <c r="BJ32" s="1078"/>
      <c r="BK32" s="1078"/>
      <c r="BL32" s="1078"/>
      <c r="BM32" s="1078"/>
      <c r="BN32" s="1078"/>
      <c r="BO32" s="1078"/>
      <c r="BP32" s="1078"/>
      <c r="BQ32" s="1078"/>
      <c r="BR32" s="1078"/>
      <c r="BS32" s="1078"/>
      <c r="BT32" s="1078"/>
      <c r="BU32" s="1078"/>
      <c r="BV32" s="1078"/>
      <c r="BW32" s="1078"/>
      <c r="BX32" s="1078"/>
      <c r="BY32" s="1078"/>
      <c r="BZ32" s="1078"/>
      <c r="CA32" s="1078"/>
      <c r="CB32" s="1078"/>
      <c r="CC32" s="50"/>
      <c r="CD32" s="50"/>
      <c r="CE32" s="43"/>
    </row>
    <row r="33" spans="1:83" ht="3" customHeight="1">
      <c r="A33" s="1217"/>
      <c r="B33" s="1218"/>
      <c r="C33" s="1277"/>
      <c r="D33" s="1278"/>
      <c r="E33" s="1278"/>
      <c r="F33" s="1278"/>
      <c r="G33" s="1283"/>
      <c r="H33" s="1284"/>
      <c r="I33" s="1284"/>
      <c r="J33" s="1284"/>
      <c r="K33" s="1284"/>
      <c r="L33" s="1284"/>
      <c r="M33" s="1289"/>
      <c r="N33" s="1290"/>
      <c r="O33" s="1290"/>
      <c r="P33" s="1290"/>
      <c r="Q33" s="1290"/>
      <c r="R33" s="1295"/>
      <c r="S33" s="1296"/>
      <c r="T33" s="1290"/>
      <c r="U33" s="1290"/>
      <c r="V33" s="1290"/>
      <c r="W33" s="1290"/>
      <c r="X33" s="1290"/>
      <c r="Y33" s="1290"/>
      <c r="Z33" s="1300"/>
      <c r="AA33" s="1305"/>
      <c r="AB33" s="1306"/>
      <c r="AC33" s="1306"/>
      <c r="AD33" s="1306"/>
      <c r="AE33" s="1306"/>
      <c r="AF33" s="1306"/>
      <c r="AG33" s="1306"/>
      <c r="AH33" s="1307"/>
      <c r="AI33" s="52"/>
      <c r="AJ33" s="1258"/>
      <c r="AK33" s="1259"/>
      <c r="AL33" s="1117" t="s">
        <v>37</v>
      </c>
      <c r="AM33" s="1117"/>
      <c r="AN33" s="1117"/>
      <c r="AO33" s="1117"/>
      <c r="AP33" s="1117"/>
      <c r="AQ33" s="1118" t="s">
        <v>38</v>
      </c>
      <c r="AR33" s="1119"/>
      <c r="AS33" s="1118"/>
      <c r="AT33" s="1119"/>
      <c r="AU33" s="1084"/>
      <c r="AV33" s="1084"/>
      <c r="AW33" s="1084"/>
      <c r="AX33" s="1084"/>
      <c r="AY33" s="1084"/>
      <c r="AZ33" s="1084"/>
      <c r="BA33" s="1084"/>
      <c r="BB33" s="1083" t="s">
        <v>171</v>
      </c>
      <c r="BC33" s="1792"/>
      <c r="BD33" s="1793"/>
      <c r="BE33" s="3"/>
      <c r="BF33" s="3"/>
      <c r="BG33" s="3"/>
      <c r="BH33" s="42"/>
      <c r="BI33" s="1078"/>
      <c r="BJ33" s="1078"/>
      <c r="BK33" s="1078"/>
      <c r="BL33" s="1078"/>
      <c r="BM33" s="1078"/>
      <c r="BN33" s="1078"/>
      <c r="BO33" s="1078"/>
      <c r="BP33" s="1078"/>
      <c r="BQ33" s="1078"/>
      <c r="BR33" s="1078"/>
      <c r="BS33" s="1078"/>
      <c r="BT33" s="1078"/>
      <c r="BU33" s="1078"/>
      <c r="BV33" s="1078"/>
      <c r="BW33" s="1078"/>
      <c r="BX33" s="1078"/>
      <c r="BY33" s="1078"/>
      <c r="BZ33" s="1078"/>
      <c r="CA33" s="1078"/>
      <c r="CB33" s="1078"/>
      <c r="CC33" s="50"/>
      <c r="CD33" s="50"/>
      <c r="CE33" s="43"/>
    </row>
    <row r="34" spans="1:83" ht="3" customHeight="1">
      <c r="A34" s="1217"/>
      <c r="B34" s="1218"/>
      <c r="C34" s="1277"/>
      <c r="D34" s="1278"/>
      <c r="E34" s="1278"/>
      <c r="F34" s="1278"/>
      <c r="G34" s="1283"/>
      <c r="H34" s="1284"/>
      <c r="I34" s="1284"/>
      <c r="J34" s="1284"/>
      <c r="K34" s="1284"/>
      <c r="L34" s="1284"/>
      <c r="M34" s="1289"/>
      <c r="N34" s="1290"/>
      <c r="O34" s="1290"/>
      <c r="P34" s="1290"/>
      <c r="Q34" s="1290"/>
      <c r="R34" s="1295"/>
      <c r="S34" s="1296"/>
      <c r="T34" s="1290"/>
      <c r="U34" s="1290"/>
      <c r="V34" s="1290"/>
      <c r="W34" s="1290"/>
      <c r="X34" s="1290"/>
      <c r="Y34" s="1290"/>
      <c r="Z34" s="1300"/>
      <c r="AA34" s="1305"/>
      <c r="AB34" s="1306"/>
      <c r="AC34" s="1306"/>
      <c r="AD34" s="1306"/>
      <c r="AE34" s="1306"/>
      <c r="AF34" s="1306"/>
      <c r="AG34" s="1306"/>
      <c r="AH34" s="1307"/>
      <c r="AI34" s="52"/>
      <c r="AJ34" s="1258"/>
      <c r="AK34" s="1259"/>
      <c r="AL34" s="1117"/>
      <c r="AM34" s="1117"/>
      <c r="AN34" s="1117"/>
      <c r="AO34" s="1117"/>
      <c r="AP34" s="1117"/>
      <c r="AQ34" s="1118"/>
      <c r="AR34" s="1119"/>
      <c r="AS34" s="1118"/>
      <c r="AT34" s="1119"/>
      <c r="AU34" s="1084"/>
      <c r="AV34" s="1084"/>
      <c r="AW34" s="1084"/>
      <c r="AX34" s="1084"/>
      <c r="AY34" s="1084"/>
      <c r="AZ34" s="1084"/>
      <c r="BA34" s="1084"/>
      <c r="BB34" s="1083"/>
      <c r="BC34" s="1792"/>
      <c r="BD34" s="1793"/>
      <c r="BE34" s="3"/>
      <c r="BF34" s="3"/>
      <c r="BG34" s="3"/>
      <c r="BH34" s="42"/>
      <c r="BI34" s="1078"/>
      <c r="BJ34" s="1078"/>
      <c r="BK34" s="1078"/>
      <c r="BL34" s="1078"/>
      <c r="BM34" s="1078"/>
      <c r="BN34" s="1078"/>
      <c r="BO34" s="1078"/>
      <c r="BP34" s="1078"/>
      <c r="BQ34" s="1078"/>
      <c r="BR34" s="1078"/>
      <c r="BS34" s="1078"/>
      <c r="BT34" s="1078"/>
      <c r="BU34" s="1078"/>
      <c r="BV34" s="1078"/>
      <c r="BW34" s="1078"/>
      <c r="BX34" s="1078"/>
      <c r="BY34" s="1078"/>
      <c r="BZ34" s="1078"/>
      <c r="CA34" s="1078"/>
      <c r="CB34" s="1078"/>
      <c r="CC34" s="50"/>
      <c r="CD34" s="50"/>
      <c r="CE34" s="43"/>
    </row>
    <row r="35" spans="1:83" ht="3" customHeight="1">
      <c r="A35" s="1217"/>
      <c r="B35" s="1218"/>
      <c r="C35" s="1277"/>
      <c r="D35" s="1278"/>
      <c r="E35" s="1278"/>
      <c r="F35" s="1278"/>
      <c r="G35" s="1283"/>
      <c r="H35" s="1284"/>
      <c r="I35" s="1284"/>
      <c r="J35" s="1284"/>
      <c r="K35" s="1284"/>
      <c r="L35" s="1284"/>
      <c r="M35" s="1289"/>
      <c r="N35" s="1290"/>
      <c r="O35" s="1290"/>
      <c r="P35" s="1290"/>
      <c r="Q35" s="1290"/>
      <c r="R35" s="1295"/>
      <c r="S35" s="1296"/>
      <c r="T35" s="1290"/>
      <c r="U35" s="1290"/>
      <c r="V35" s="1290"/>
      <c r="W35" s="1290"/>
      <c r="X35" s="1290"/>
      <c r="Y35" s="1290"/>
      <c r="Z35" s="1300"/>
      <c r="AA35" s="1305"/>
      <c r="AB35" s="1306"/>
      <c r="AC35" s="1306"/>
      <c r="AD35" s="1306"/>
      <c r="AE35" s="1306"/>
      <c r="AF35" s="1306"/>
      <c r="AG35" s="1306"/>
      <c r="AH35" s="1307"/>
      <c r="AI35" s="52"/>
      <c r="AJ35" s="1258"/>
      <c r="AK35" s="1259"/>
      <c r="AL35" s="1117"/>
      <c r="AM35" s="1117"/>
      <c r="AN35" s="1117"/>
      <c r="AO35" s="1117"/>
      <c r="AP35" s="1117"/>
      <c r="AQ35" s="1118"/>
      <c r="AR35" s="1119"/>
      <c r="AS35" s="1118"/>
      <c r="AT35" s="1119"/>
      <c r="AU35" s="1084"/>
      <c r="AV35" s="1084"/>
      <c r="AW35" s="1084"/>
      <c r="AX35" s="1084"/>
      <c r="AY35" s="1084"/>
      <c r="AZ35" s="1084"/>
      <c r="BA35" s="1084"/>
      <c r="BB35" s="1083"/>
      <c r="BC35" s="1792"/>
      <c r="BD35" s="1793"/>
      <c r="BE35" s="3"/>
      <c r="BF35" s="3"/>
      <c r="BG35" s="3"/>
      <c r="BH35" s="42"/>
      <c r="BI35" s="1078"/>
      <c r="BJ35" s="1078"/>
      <c r="BK35" s="1078"/>
      <c r="BL35" s="1078"/>
      <c r="BM35" s="1078"/>
      <c r="BN35" s="1078"/>
      <c r="BO35" s="1078"/>
      <c r="BP35" s="1078"/>
      <c r="BQ35" s="1078"/>
      <c r="BR35" s="1078"/>
      <c r="BS35" s="1078"/>
      <c r="BT35" s="1078"/>
      <c r="BU35" s="1078"/>
      <c r="BV35" s="1078"/>
      <c r="BW35" s="1078"/>
      <c r="BX35" s="1078"/>
      <c r="BY35" s="1078"/>
      <c r="BZ35" s="1078"/>
      <c r="CA35" s="1078"/>
      <c r="CB35" s="1078"/>
      <c r="CC35" s="50"/>
      <c r="CD35" s="50"/>
      <c r="CE35" s="43"/>
    </row>
    <row r="36" spans="1:83" ht="3" customHeight="1">
      <c r="A36" s="1273" t="s">
        <v>39</v>
      </c>
      <c r="B36" s="1274"/>
      <c r="C36" s="1277"/>
      <c r="D36" s="1278"/>
      <c r="E36" s="1278"/>
      <c r="F36" s="1278"/>
      <c r="G36" s="1285"/>
      <c r="H36" s="1286"/>
      <c r="I36" s="1286"/>
      <c r="J36" s="1286"/>
      <c r="K36" s="1286"/>
      <c r="L36" s="1286"/>
      <c r="M36" s="1291"/>
      <c r="N36" s="1292"/>
      <c r="O36" s="1292"/>
      <c r="P36" s="1292"/>
      <c r="Q36" s="1292"/>
      <c r="R36" s="1297"/>
      <c r="S36" s="1298"/>
      <c r="T36" s="1292"/>
      <c r="U36" s="1292"/>
      <c r="V36" s="1292"/>
      <c r="W36" s="1292"/>
      <c r="X36" s="1292"/>
      <c r="Y36" s="1292"/>
      <c r="Z36" s="1301"/>
      <c r="AA36" s="1308"/>
      <c r="AB36" s="1309"/>
      <c r="AC36" s="1309"/>
      <c r="AD36" s="1309"/>
      <c r="AE36" s="1309"/>
      <c r="AF36" s="1309"/>
      <c r="AG36" s="1309"/>
      <c r="AH36" s="1310"/>
      <c r="AI36" s="51"/>
      <c r="AJ36" s="1258"/>
      <c r="AK36" s="1259"/>
      <c r="AL36" s="1117"/>
      <c r="AM36" s="1117"/>
      <c r="AN36" s="1117"/>
      <c r="AO36" s="1117"/>
      <c r="AP36" s="1117"/>
      <c r="AQ36" s="1118"/>
      <c r="AR36" s="1119"/>
      <c r="AS36" s="1118"/>
      <c r="AT36" s="1119"/>
      <c r="AU36" s="1084"/>
      <c r="AV36" s="1084"/>
      <c r="AW36" s="1084"/>
      <c r="AX36" s="1084"/>
      <c r="AY36" s="1084"/>
      <c r="AZ36" s="1084"/>
      <c r="BA36" s="1084"/>
      <c r="BB36" s="1083"/>
      <c r="BC36" s="1792"/>
      <c r="BD36" s="1793"/>
      <c r="BE36" s="3"/>
      <c r="BF36" s="3"/>
      <c r="BG36" s="3"/>
      <c r="BH36" s="42"/>
      <c r="BI36" s="1078"/>
      <c r="BJ36" s="1078"/>
      <c r="BK36" s="1078"/>
      <c r="BL36" s="1078"/>
      <c r="BM36" s="1078"/>
      <c r="BN36" s="1078"/>
      <c r="BO36" s="1078"/>
      <c r="BP36" s="1078"/>
      <c r="BQ36" s="1078"/>
      <c r="BR36" s="1078"/>
      <c r="BS36" s="1078"/>
      <c r="BT36" s="1078"/>
      <c r="BU36" s="1078"/>
      <c r="BV36" s="1078"/>
      <c r="BW36" s="1078"/>
      <c r="BX36" s="1078"/>
      <c r="BY36" s="1078"/>
      <c r="BZ36" s="1078"/>
      <c r="CA36" s="1078"/>
      <c r="CB36" s="1078"/>
      <c r="CC36" s="50"/>
      <c r="CD36" s="50"/>
      <c r="CE36" s="43"/>
    </row>
    <row r="37" spans="1:83" ht="3" customHeight="1">
      <c r="A37" s="1273"/>
      <c r="B37" s="1274"/>
      <c r="C37" s="1277"/>
      <c r="D37" s="1278"/>
      <c r="E37" s="1278"/>
      <c r="F37" s="1278"/>
      <c r="G37" s="1311">
        <f>申告書作成!R475</f>
        <v>0</v>
      </c>
      <c r="H37" s="1312"/>
      <c r="I37" s="1312"/>
      <c r="J37" s="1312"/>
      <c r="K37" s="1312"/>
      <c r="L37" s="1237" t="s">
        <v>171</v>
      </c>
      <c r="M37" s="1264">
        <f>申告書作成!W475</f>
        <v>0</v>
      </c>
      <c r="N37" s="1265"/>
      <c r="O37" s="1265"/>
      <c r="P37" s="1265"/>
      <c r="Q37" s="1237" t="s">
        <v>171</v>
      </c>
      <c r="R37" s="1317" t="str">
        <f ca="1">IF(申告書作成!V479&lt;=0," ",申告書作成!T416)</f>
        <v xml:space="preserve"> </v>
      </c>
      <c r="S37" s="1318"/>
      <c r="T37" s="1318"/>
      <c r="U37" s="1318"/>
      <c r="V37" s="1318"/>
      <c r="W37" s="1318"/>
      <c r="X37" s="1318"/>
      <c r="Y37" s="1318"/>
      <c r="Z37" s="1323" t="s">
        <v>171</v>
      </c>
      <c r="AA37" s="1326"/>
      <c r="AB37" s="1327"/>
      <c r="AC37" s="1327"/>
      <c r="AD37" s="1327"/>
      <c r="AE37" s="1327"/>
      <c r="AF37" s="1327"/>
      <c r="AG37" s="1327"/>
      <c r="AH37" s="1332" t="s">
        <v>171</v>
      </c>
      <c r="AI37" s="51"/>
      <c r="AJ37" s="1258"/>
      <c r="AK37" s="1259"/>
      <c r="AL37" s="1117"/>
      <c r="AM37" s="1117"/>
      <c r="AN37" s="1117"/>
      <c r="AO37" s="1117"/>
      <c r="AP37" s="1117"/>
      <c r="AQ37" s="1118"/>
      <c r="AR37" s="1119"/>
      <c r="AS37" s="1118"/>
      <c r="AT37" s="1119"/>
      <c r="AU37" s="1084"/>
      <c r="AV37" s="1084"/>
      <c r="AW37" s="1084"/>
      <c r="AX37" s="1084"/>
      <c r="AY37" s="1084"/>
      <c r="AZ37" s="1084"/>
      <c r="BA37" s="1084"/>
      <c r="BB37" s="1083"/>
      <c r="BC37" s="1792"/>
      <c r="BD37" s="1793"/>
      <c r="BE37" s="3"/>
      <c r="BF37" s="3"/>
      <c r="BG37" s="3"/>
      <c r="BH37" s="42"/>
      <c r="BI37" s="1078"/>
      <c r="BJ37" s="1078"/>
      <c r="BK37" s="1078"/>
      <c r="BL37" s="1078"/>
      <c r="BM37" s="1078"/>
      <c r="BN37" s="1078"/>
      <c r="BO37" s="1078"/>
      <c r="BP37" s="1078"/>
      <c r="BQ37" s="1078"/>
      <c r="BR37" s="1078"/>
      <c r="BS37" s="1078"/>
      <c r="BT37" s="1078"/>
      <c r="BU37" s="1078"/>
      <c r="BV37" s="1078"/>
      <c r="BW37" s="1078"/>
      <c r="BX37" s="1078"/>
      <c r="BY37" s="1078"/>
      <c r="BZ37" s="1078"/>
      <c r="CA37" s="1078"/>
      <c r="CB37" s="1078"/>
      <c r="CC37" s="50"/>
      <c r="CD37" s="50"/>
      <c r="CE37" s="43"/>
    </row>
    <row r="38" spans="1:83" ht="3" customHeight="1">
      <c r="A38" s="1273"/>
      <c r="B38" s="1274"/>
      <c r="C38" s="1277"/>
      <c r="D38" s="1278"/>
      <c r="E38" s="1278"/>
      <c r="F38" s="1278"/>
      <c r="G38" s="1313"/>
      <c r="H38" s="1314"/>
      <c r="I38" s="1314"/>
      <c r="J38" s="1314"/>
      <c r="K38" s="1314"/>
      <c r="L38" s="1238"/>
      <c r="M38" s="1267"/>
      <c r="N38" s="1268"/>
      <c r="O38" s="1268"/>
      <c r="P38" s="1268"/>
      <c r="Q38" s="1238"/>
      <c r="R38" s="1319"/>
      <c r="S38" s="1320"/>
      <c r="T38" s="1320"/>
      <c r="U38" s="1320"/>
      <c r="V38" s="1320"/>
      <c r="W38" s="1320"/>
      <c r="X38" s="1320"/>
      <c r="Y38" s="1320"/>
      <c r="Z38" s="1324"/>
      <c r="AA38" s="1328"/>
      <c r="AB38" s="1329"/>
      <c r="AC38" s="1329"/>
      <c r="AD38" s="1329"/>
      <c r="AE38" s="1329"/>
      <c r="AF38" s="1329"/>
      <c r="AG38" s="1329"/>
      <c r="AH38" s="1333"/>
      <c r="AI38" s="51"/>
      <c r="AJ38" s="1258"/>
      <c r="AK38" s="1259"/>
      <c r="AL38" s="1117"/>
      <c r="AM38" s="1117"/>
      <c r="AN38" s="1117"/>
      <c r="AO38" s="1117"/>
      <c r="AP38" s="1117"/>
      <c r="AQ38" s="1118"/>
      <c r="AR38" s="1119"/>
      <c r="AS38" s="1118"/>
      <c r="AT38" s="1119"/>
      <c r="AU38" s="1084"/>
      <c r="AV38" s="1084"/>
      <c r="AW38" s="1084"/>
      <c r="AX38" s="1084"/>
      <c r="AY38" s="1084"/>
      <c r="AZ38" s="1084"/>
      <c r="BA38" s="1084"/>
      <c r="BB38" s="1083"/>
      <c r="BC38" s="1792"/>
      <c r="BD38" s="1793"/>
      <c r="BE38" s="3"/>
      <c r="BF38" s="3"/>
      <c r="BG38" s="3"/>
      <c r="BH38" s="42"/>
      <c r="BI38" s="1078"/>
      <c r="BJ38" s="1078"/>
      <c r="BK38" s="1078"/>
      <c r="BL38" s="1078"/>
      <c r="BM38" s="1078"/>
      <c r="BN38" s="1078"/>
      <c r="BO38" s="1078"/>
      <c r="BP38" s="1078"/>
      <c r="BQ38" s="1078"/>
      <c r="BR38" s="1078"/>
      <c r="BS38" s="1078"/>
      <c r="BT38" s="1078"/>
      <c r="BU38" s="1078"/>
      <c r="BV38" s="1078"/>
      <c r="BW38" s="1078"/>
      <c r="BX38" s="1078"/>
      <c r="BY38" s="1078"/>
      <c r="BZ38" s="1078"/>
      <c r="CA38" s="1078"/>
      <c r="CB38" s="1078"/>
      <c r="CC38" s="50"/>
      <c r="CD38" s="50"/>
      <c r="CE38" s="43"/>
    </row>
    <row r="39" spans="1:83" ht="3" customHeight="1">
      <c r="A39" s="1273"/>
      <c r="B39" s="1274"/>
      <c r="C39" s="1277"/>
      <c r="D39" s="1278"/>
      <c r="E39" s="1278"/>
      <c r="F39" s="1278"/>
      <c r="G39" s="1313"/>
      <c r="H39" s="1314"/>
      <c r="I39" s="1314"/>
      <c r="J39" s="1314"/>
      <c r="K39" s="1314"/>
      <c r="L39" s="1238"/>
      <c r="M39" s="1267"/>
      <c r="N39" s="1268"/>
      <c r="O39" s="1268"/>
      <c r="P39" s="1268"/>
      <c r="Q39" s="1238"/>
      <c r="R39" s="1319"/>
      <c r="S39" s="1320"/>
      <c r="T39" s="1320"/>
      <c r="U39" s="1320"/>
      <c r="V39" s="1320"/>
      <c r="W39" s="1320"/>
      <c r="X39" s="1320"/>
      <c r="Y39" s="1320"/>
      <c r="Z39" s="1324"/>
      <c r="AA39" s="1328"/>
      <c r="AB39" s="1329"/>
      <c r="AC39" s="1329"/>
      <c r="AD39" s="1329"/>
      <c r="AE39" s="1329"/>
      <c r="AF39" s="1329"/>
      <c r="AG39" s="1329"/>
      <c r="AH39" s="1333"/>
      <c r="AI39" s="51"/>
      <c r="AJ39" s="1258"/>
      <c r="AK39" s="1259"/>
      <c r="AL39" s="1117" t="s">
        <v>40</v>
      </c>
      <c r="AM39" s="1117"/>
      <c r="AN39" s="1117"/>
      <c r="AO39" s="1117"/>
      <c r="AP39" s="1117"/>
      <c r="AQ39" s="1118" t="s">
        <v>41</v>
      </c>
      <c r="AR39" s="1119"/>
      <c r="AS39" s="1118"/>
      <c r="AT39" s="1119"/>
      <c r="AU39" s="1085"/>
      <c r="AV39" s="1085"/>
      <c r="AW39" s="1085"/>
      <c r="AX39" s="1085"/>
      <c r="AY39" s="1085"/>
      <c r="AZ39" s="1085"/>
      <c r="BA39" s="1085"/>
      <c r="BB39" s="1083" t="s">
        <v>171</v>
      </c>
      <c r="BC39" s="1792"/>
      <c r="BD39" s="1793"/>
      <c r="BE39" s="3"/>
      <c r="BF39" s="3"/>
      <c r="BG39" s="3"/>
      <c r="BH39" s="42"/>
      <c r="BI39" s="50"/>
      <c r="BJ39" s="50"/>
      <c r="BK39" s="50"/>
      <c r="BL39" s="50"/>
      <c r="BM39" s="50"/>
      <c r="BN39" s="50"/>
      <c r="BO39" s="50"/>
      <c r="BP39" s="50"/>
      <c r="BQ39" s="50"/>
      <c r="BR39" s="50"/>
      <c r="BS39" s="50"/>
      <c r="BT39" s="50"/>
      <c r="BU39" s="50"/>
      <c r="BV39" s="50"/>
      <c r="BW39" s="50"/>
      <c r="BX39" s="50"/>
      <c r="BY39" s="50"/>
      <c r="BZ39" s="50"/>
      <c r="CA39" s="50"/>
      <c r="CB39" s="50"/>
      <c r="CC39" s="50"/>
      <c r="CD39" s="50"/>
      <c r="CE39" s="43"/>
    </row>
    <row r="40" spans="1:83" ht="3" customHeight="1">
      <c r="A40" s="1273"/>
      <c r="B40" s="1274"/>
      <c r="C40" s="1277"/>
      <c r="D40" s="1278"/>
      <c r="E40" s="1278"/>
      <c r="F40" s="1278"/>
      <c r="G40" s="1313"/>
      <c r="H40" s="1314"/>
      <c r="I40" s="1314"/>
      <c r="J40" s="1314"/>
      <c r="K40" s="1314"/>
      <c r="L40" s="1238"/>
      <c r="M40" s="1267"/>
      <c r="N40" s="1268"/>
      <c r="O40" s="1268"/>
      <c r="P40" s="1268"/>
      <c r="Q40" s="1238"/>
      <c r="R40" s="1319"/>
      <c r="S40" s="1320"/>
      <c r="T40" s="1320"/>
      <c r="U40" s="1320"/>
      <c r="V40" s="1320"/>
      <c r="W40" s="1320"/>
      <c r="X40" s="1320"/>
      <c r="Y40" s="1320"/>
      <c r="Z40" s="1324"/>
      <c r="AA40" s="1328"/>
      <c r="AB40" s="1329"/>
      <c r="AC40" s="1329"/>
      <c r="AD40" s="1329"/>
      <c r="AE40" s="1329"/>
      <c r="AF40" s="1329"/>
      <c r="AG40" s="1329"/>
      <c r="AH40" s="1333"/>
      <c r="AI40" s="51"/>
      <c r="AJ40" s="1258"/>
      <c r="AK40" s="1259"/>
      <c r="AL40" s="1117"/>
      <c r="AM40" s="1117"/>
      <c r="AN40" s="1117"/>
      <c r="AO40" s="1117"/>
      <c r="AP40" s="1117"/>
      <c r="AQ40" s="1118"/>
      <c r="AR40" s="1119"/>
      <c r="AS40" s="1118"/>
      <c r="AT40" s="1119"/>
      <c r="AU40" s="1085"/>
      <c r="AV40" s="1085"/>
      <c r="AW40" s="1085"/>
      <c r="AX40" s="1085"/>
      <c r="AY40" s="1085"/>
      <c r="AZ40" s="1085"/>
      <c r="BA40" s="1085"/>
      <c r="BB40" s="1083"/>
      <c r="BC40" s="1792"/>
      <c r="BD40" s="1793"/>
      <c r="BE40" s="3"/>
      <c r="BF40" s="3"/>
      <c r="BG40" s="3"/>
      <c r="BH40" s="42"/>
      <c r="BI40" s="50"/>
      <c r="BJ40" s="50"/>
      <c r="BK40" s="50"/>
      <c r="BL40" s="50"/>
      <c r="BM40" s="50"/>
      <c r="BN40" s="50"/>
      <c r="BO40" s="50"/>
      <c r="BP40" s="50"/>
      <c r="BQ40" s="50"/>
      <c r="BR40" s="50"/>
      <c r="BS40" s="50"/>
      <c r="BT40" s="50"/>
      <c r="BU40" s="50"/>
      <c r="BV40" s="50"/>
      <c r="BW40" s="50"/>
      <c r="BX40" s="50"/>
      <c r="BY40" s="50"/>
      <c r="BZ40" s="50"/>
      <c r="CA40" s="50"/>
      <c r="CB40" s="50"/>
      <c r="CC40" s="50"/>
      <c r="CD40" s="50"/>
      <c r="CE40" s="43"/>
    </row>
    <row r="41" spans="1:83" ht="3" customHeight="1">
      <c r="A41" s="1273"/>
      <c r="B41" s="1274"/>
      <c r="C41" s="1277"/>
      <c r="D41" s="1278"/>
      <c r="E41" s="1278"/>
      <c r="F41" s="1278"/>
      <c r="G41" s="1313"/>
      <c r="H41" s="1314"/>
      <c r="I41" s="1314"/>
      <c r="J41" s="1314"/>
      <c r="K41" s="1314"/>
      <c r="L41" s="1238"/>
      <c r="M41" s="1267"/>
      <c r="N41" s="1268"/>
      <c r="O41" s="1268"/>
      <c r="P41" s="1268"/>
      <c r="Q41" s="1238"/>
      <c r="R41" s="1319"/>
      <c r="S41" s="1320"/>
      <c r="T41" s="1320"/>
      <c r="U41" s="1320"/>
      <c r="V41" s="1320"/>
      <c r="W41" s="1320"/>
      <c r="X41" s="1320"/>
      <c r="Y41" s="1320"/>
      <c r="Z41" s="1324"/>
      <c r="AA41" s="1328"/>
      <c r="AB41" s="1329"/>
      <c r="AC41" s="1329"/>
      <c r="AD41" s="1329"/>
      <c r="AE41" s="1329"/>
      <c r="AF41" s="1329"/>
      <c r="AG41" s="1329"/>
      <c r="AH41" s="1333"/>
      <c r="AI41" s="51"/>
      <c r="AJ41" s="1258"/>
      <c r="AK41" s="1259"/>
      <c r="AL41" s="1117"/>
      <c r="AM41" s="1117"/>
      <c r="AN41" s="1117"/>
      <c r="AO41" s="1117"/>
      <c r="AP41" s="1117"/>
      <c r="AQ41" s="1118"/>
      <c r="AR41" s="1119"/>
      <c r="AS41" s="1118"/>
      <c r="AT41" s="1119"/>
      <c r="AU41" s="1085"/>
      <c r="AV41" s="1085"/>
      <c r="AW41" s="1085"/>
      <c r="AX41" s="1085"/>
      <c r="AY41" s="1085"/>
      <c r="AZ41" s="1085"/>
      <c r="BA41" s="1085"/>
      <c r="BB41" s="1083"/>
      <c r="BC41" s="1792"/>
      <c r="BD41" s="1793"/>
      <c r="BE41" s="3"/>
      <c r="BF41" s="3"/>
      <c r="BG41" s="3"/>
      <c r="BH41" s="42"/>
      <c r="BI41" s="50"/>
      <c r="BJ41" s="50"/>
      <c r="BK41" s="50"/>
      <c r="BL41" s="50"/>
      <c r="BM41" s="50"/>
      <c r="BN41" s="50"/>
      <c r="BO41" s="50"/>
      <c r="BP41" s="50"/>
      <c r="BQ41" s="50"/>
      <c r="BR41" s="50"/>
      <c r="BS41" s="50"/>
      <c r="BT41" s="50"/>
      <c r="BU41" s="50"/>
      <c r="BV41" s="50"/>
      <c r="BW41" s="50"/>
      <c r="BX41" s="50"/>
      <c r="BY41" s="50"/>
      <c r="BZ41" s="50"/>
      <c r="CA41" s="50"/>
      <c r="CB41" s="50"/>
      <c r="CC41" s="50"/>
      <c r="CD41" s="50"/>
      <c r="CE41" s="43"/>
    </row>
    <row r="42" spans="1:83" ht="3" customHeight="1">
      <c r="A42" s="1273"/>
      <c r="B42" s="1274"/>
      <c r="C42" s="1277"/>
      <c r="D42" s="1278"/>
      <c r="E42" s="1278"/>
      <c r="F42" s="1278"/>
      <c r="G42" s="1313"/>
      <c r="H42" s="1314"/>
      <c r="I42" s="1314"/>
      <c r="J42" s="1314"/>
      <c r="K42" s="1314"/>
      <c r="L42" s="1238"/>
      <c r="M42" s="1267"/>
      <c r="N42" s="1268"/>
      <c r="O42" s="1268"/>
      <c r="P42" s="1268"/>
      <c r="Q42" s="1238"/>
      <c r="R42" s="1319"/>
      <c r="S42" s="1320"/>
      <c r="T42" s="1320"/>
      <c r="U42" s="1320"/>
      <c r="V42" s="1320"/>
      <c r="W42" s="1320"/>
      <c r="X42" s="1320"/>
      <c r="Y42" s="1320"/>
      <c r="Z42" s="1324"/>
      <c r="AA42" s="1328"/>
      <c r="AB42" s="1329"/>
      <c r="AC42" s="1329"/>
      <c r="AD42" s="1329"/>
      <c r="AE42" s="1329"/>
      <c r="AF42" s="1329"/>
      <c r="AG42" s="1329"/>
      <c r="AH42" s="1333"/>
      <c r="AI42" s="51"/>
      <c r="AJ42" s="1258"/>
      <c r="AK42" s="1259"/>
      <c r="AL42" s="1117"/>
      <c r="AM42" s="1117"/>
      <c r="AN42" s="1117"/>
      <c r="AO42" s="1117"/>
      <c r="AP42" s="1117"/>
      <c r="AQ42" s="1118"/>
      <c r="AR42" s="1119"/>
      <c r="AS42" s="1118"/>
      <c r="AT42" s="1119"/>
      <c r="AU42" s="1085"/>
      <c r="AV42" s="1085"/>
      <c r="AW42" s="1085"/>
      <c r="AX42" s="1085"/>
      <c r="AY42" s="1085"/>
      <c r="AZ42" s="1085"/>
      <c r="BA42" s="1085"/>
      <c r="BB42" s="1083"/>
      <c r="BC42" s="1792"/>
      <c r="BD42" s="1793"/>
      <c r="BE42" s="3"/>
      <c r="BF42" s="3"/>
      <c r="BG42" s="3"/>
      <c r="BH42" s="42"/>
      <c r="BI42" s="50"/>
      <c r="BJ42" s="50"/>
      <c r="BK42" s="50"/>
      <c r="BL42" s="50"/>
      <c r="BM42" s="50"/>
      <c r="BN42" s="50"/>
      <c r="BO42" s="50"/>
      <c r="BP42" s="50"/>
      <c r="BQ42" s="50"/>
      <c r="BR42" s="50"/>
      <c r="BS42" s="50"/>
      <c r="BT42" s="50"/>
      <c r="BU42" s="50"/>
      <c r="BV42" s="50"/>
      <c r="BW42" s="50"/>
      <c r="BX42" s="50"/>
      <c r="BY42" s="50"/>
      <c r="BZ42" s="50"/>
      <c r="CA42" s="50"/>
      <c r="CB42" s="50"/>
      <c r="CC42" s="50"/>
      <c r="CD42" s="50"/>
      <c r="CE42" s="43"/>
    </row>
    <row r="43" spans="1:83" ht="3" customHeight="1">
      <c r="A43" s="1273"/>
      <c r="B43" s="1274"/>
      <c r="C43" s="1279"/>
      <c r="D43" s="1280"/>
      <c r="E43" s="1280"/>
      <c r="F43" s="1280"/>
      <c r="G43" s="1315"/>
      <c r="H43" s="1316"/>
      <c r="I43" s="1316"/>
      <c r="J43" s="1316"/>
      <c r="K43" s="1316"/>
      <c r="L43" s="1239"/>
      <c r="M43" s="1270"/>
      <c r="N43" s="1271"/>
      <c r="O43" s="1271"/>
      <c r="P43" s="1271"/>
      <c r="Q43" s="1239"/>
      <c r="R43" s="1321"/>
      <c r="S43" s="1322"/>
      <c r="T43" s="1322"/>
      <c r="U43" s="1322"/>
      <c r="V43" s="1322"/>
      <c r="W43" s="1322"/>
      <c r="X43" s="1322"/>
      <c r="Y43" s="1322"/>
      <c r="Z43" s="1325"/>
      <c r="AA43" s="1330"/>
      <c r="AB43" s="1331"/>
      <c r="AC43" s="1331"/>
      <c r="AD43" s="1331"/>
      <c r="AE43" s="1331"/>
      <c r="AF43" s="1331"/>
      <c r="AG43" s="1331"/>
      <c r="AH43" s="1334"/>
      <c r="AI43" s="51"/>
      <c r="AJ43" s="1258"/>
      <c r="AK43" s="1259"/>
      <c r="AL43" s="1117"/>
      <c r="AM43" s="1117"/>
      <c r="AN43" s="1117"/>
      <c r="AO43" s="1117"/>
      <c r="AP43" s="1117"/>
      <c r="AQ43" s="1118"/>
      <c r="AR43" s="1119"/>
      <c r="AS43" s="1118"/>
      <c r="AT43" s="1119"/>
      <c r="AU43" s="1085"/>
      <c r="AV43" s="1085"/>
      <c r="AW43" s="1085"/>
      <c r="AX43" s="1085"/>
      <c r="AY43" s="1085"/>
      <c r="AZ43" s="1085"/>
      <c r="BA43" s="1085"/>
      <c r="BB43" s="1083"/>
      <c r="BC43" s="1792"/>
      <c r="BD43" s="1793"/>
      <c r="BE43" s="3"/>
      <c r="BF43" s="3"/>
      <c r="BG43" s="3"/>
      <c r="BH43" s="42"/>
      <c r="BI43" s="1078"/>
      <c r="BJ43" s="1078"/>
      <c r="BK43" s="1078"/>
      <c r="BL43" s="1078"/>
      <c r="BM43" s="1078"/>
      <c r="BN43" s="1078"/>
      <c r="BO43" s="1078"/>
      <c r="BP43" s="1078"/>
      <c r="BQ43" s="1078"/>
      <c r="BR43" s="1078"/>
      <c r="BS43" s="1078"/>
      <c r="BT43" s="1078"/>
      <c r="BU43" s="1078"/>
      <c r="BV43" s="1078"/>
      <c r="BW43" s="1078"/>
      <c r="BX43" s="1078"/>
      <c r="BY43" s="1078"/>
      <c r="BZ43" s="1078"/>
      <c r="CA43" s="1078"/>
      <c r="CB43" s="1078"/>
      <c r="CC43" s="50"/>
      <c r="CD43" s="50"/>
      <c r="CE43" s="43"/>
    </row>
    <row r="44" spans="1:83" ht="3" customHeight="1">
      <c r="A44" s="1273"/>
      <c r="B44" s="1274"/>
      <c r="C44" s="1335" t="s">
        <v>42</v>
      </c>
      <c r="D44" s="1336"/>
      <c r="E44" s="1336"/>
      <c r="F44" s="1337"/>
      <c r="G44" s="1341" t="s">
        <v>43</v>
      </c>
      <c r="H44" s="1342"/>
      <c r="I44" s="1342"/>
      <c r="J44" s="1342"/>
      <c r="K44" s="1342"/>
      <c r="L44" s="1342"/>
      <c r="M44" s="1342"/>
      <c r="N44" s="1342"/>
      <c r="O44" s="1342"/>
      <c r="P44" s="1341" t="s">
        <v>44</v>
      </c>
      <c r="Q44" s="1342"/>
      <c r="R44" s="1342"/>
      <c r="S44" s="1342"/>
      <c r="T44" s="1342"/>
      <c r="U44" s="1342"/>
      <c r="V44" s="1342"/>
      <c r="W44" s="1342"/>
      <c r="X44" s="1345"/>
      <c r="Y44" s="1341" t="s">
        <v>45</v>
      </c>
      <c r="Z44" s="1342"/>
      <c r="AA44" s="1342"/>
      <c r="AB44" s="1342"/>
      <c r="AC44" s="1342"/>
      <c r="AD44" s="1342"/>
      <c r="AE44" s="1342"/>
      <c r="AF44" s="1342"/>
      <c r="AG44" s="1342"/>
      <c r="AH44" s="1345"/>
      <c r="AI44" s="51"/>
      <c r="AJ44" s="1258"/>
      <c r="AK44" s="1259"/>
      <c r="AL44" s="1117"/>
      <c r="AM44" s="1117"/>
      <c r="AN44" s="1117"/>
      <c r="AO44" s="1117"/>
      <c r="AP44" s="1117"/>
      <c r="AQ44" s="1118"/>
      <c r="AR44" s="1119"/>
      <c r="AS44" s="1118"/>
      <c r="AT44" s="1119"/>
      <c r="AU44" s="1085"/>
      <c r="AV44" s="1085"/>
      <c r="AW44" s="1085"/>
      <c r="AX44" s="1085"/>
      <c r="AY44" s="1085"/>
      <c r="AZ44" s="1085"/>
      <c r="BA44" s="1085"/>
      <c r="BB44" s="1083"/>
      <c r="BC44" s="1792"/>
      <c r="BD44" s="1793"/>
      <c r="BE44" s="3"/>
      <c r="BF44" s="3"/>
      <c r="BG44" s="3"/>
      <c r="BH44" s="42"/>
      <c r="BI44" s="1078"/>
      <c r="BJ44" s="1078"/>
      <c r="BK44" s="1078"/>
      <c r="BL44" s="1078"/>
      <c r="BM44" s="1078"/>
      <c r="BN44" s="1078"/>
      <c r="BO44" s="1078"/>
      <c r="BP44" s="1078"/>
      <c r="BQ44" s="1078"/>
      <c r="BR44" s="1078"/>
      <c r="BS44" s="1078"/>
      <c r="BT44" s="1078"/>
      <c r="BU44" s="1078"/>
      <c r="BV44" s="1078"/>
      <c r="BW44" s="1078"/>
      <c r="BX44" s="1078"/>
      <c r="BY44" s="1078"/>
      <c r="BZ44" s="1078"/>
      <c r="CA44" s="1078"/>
      <c r="CB44" s="1078"/>
      <c r="CC44" s="50"/>
      <c r="CD44" s="50"/>
      <c r="CE44" s="43"/>
    </row>
    <row r="45" spans="1:83" ht="3" customHeight="1">
      <c r="A45" s="1273"/>
      <c r="B45" s="1274"/>
      <c r="C45" s="1338"/>
      <c r="D45" s="1339"/>
      <c r="E45" s="1339"/>
      <c r="F45" s="1340"/>
      <c r="G45" s="1343"/>
      <c r="H45" s="1344"/>
      <c r="I45" s="1344"/>
      <c r="J45" s="1344"/>
      <c r="K45" s="1344"/>
      <c r="L45" s="1344"/>
      <c r="M45" s="1344"/>
      <c r="N45" s="1344"/>
      <c r="O45" s="1344"/>
      <c r="P45" s="1343"/>
      <c r="Q45" s="1344"/>
      <c r="R45" s="1344"/>
      <c r="S45" s="1344"/>
      <c r="T45" s="1344"/>
      <c r="U45" s="1344"/>
      <c r="V45" s="1344"/>
      <c r="W45" s="1344"/>
      <c r="X45" s="1346"/>
      <c r="Y45" s="1343"/>
      <c r="Z45" s="1344"/>
      <c r="AA45" s="1344"/>
      <c r="AB45" s="1344"/>
      <c r="AC45" s="1344"/>
      <c r="AD45" s="1344"/>
      <c r="AE45" s="1344"/>
      <c r="AF45" s="1344"/>
      <c r="AG45" s="1344"/>
      <c r="AH45" s="1346"/>
      <c r="AI45" s="51"/>
      <c r="AJ45" s="1258"/>
      <c r="AK45" s="1259"/>
      <c r="AL45" s="1123" t="s">
        <v>46</v>
      </c>
      <c r="AM45" s="1123"/>
      <c r="AN45" s="1117" t="s">
        <v>47</v>
      </c>
      <c r="AO45" s="1117"/>
      <c r="AP45" s="1117"/>
      <c r="AQ45" s="1118" t="s">
        <v>48</v>
      </c>
      <c r="AR45" s="1119"/>
      <c r="AS45" s="1118"/>
      <c r="AT45" s="1119"/>
      <c r="AU45" s="1080">
        <f>IF(申告書作成!BN60=FALSE,申告書作成!M59,0)</f>
        <v>0</v>
      </c>
      <c r="AV45" s="1080"/>
      <c r="AW45" s="1080"/>
      <c r="AX45" s="1080"/>
      <c r="AY45" s="1080"/>
      <c r="AZ45" s="1080"/>
      <c r="BA45" s="1080"/>
      <c r="BB45" s="1083" t="s">
        <v>171</v>
      </c>
      <c r="BC45" s="1792"/>
      <c r="BD45" s="1793"/>
      <c r="BE45" s="3"/>
      <c r="BF45" s="3"/>
      <c r="BG45" s="3"/>
      <c r="BH45" s="42"/>
      <c r="BI45" s="1078"/>
      <c r="BJ45" s="1078"/>
      <c r="BK45" s="1078"/>
      <c r="BL45" s="1078"/>
      <c r="BM45" s="1078"/>
      <c r="BN45" s="1078"/>
      <c r="BO45" s="1078"/>
      <c r="BP45" s="1078"/>
      <c r="BQ45" s="1078"/>
      <c r="BR45" s="1078"/>
      <c r="BS45" s="1078"/>
      <c r="BT45" s="1078"/>
      <c r="BU45" s="1078"/>
      <c r="BV45" s="1078"/>
      <c r="BW45" s="1078"/>
      <c r="BX45" s="1078"/>
      <c r="BY45" s="1078"/>
      <c r="BZ45" s="1078"/>
      <c r="CA45" s="1078"/>
      <c r="CB45" s="1078"/>
      <c r="CC45" s="50"/>
      <c r="CD45" s="50"/>
      <c r="CE45" s="43"/>
    </row>
    <row r="46" spans="1:83" ht="3" customHeight="1">
      <c r="A46" s="1273"/>
      <c r="B46" s="1274"/>
      <c r="C46" s="1338"/>
      <c r="D46" s="1339"/>
      <c r="E46" s="1339"/>
      <c r="F46" s="1340"/>
      <c r="G46" s="1343"/>
      <c r="H46" s="1344"/>
      <c r="I46" s="1344"/>
      <c r="J46" s="1344"/>
      <c r="K46" s="1344"/>
      <c r="L46" s="1344"/>
      <c r="M46" s="1344"/>
      <c r="N46" s="1344"/>
      <c r="O46" s="1344"/>
      <c r="P46" s="1343"/>
      <c r="Q46" s="1344"/>
      <c r="R46" s="1344"/>
      <c r="S46" s="1344"/>
      <c r="T46" s="1344"/>
      <c r="U46" s="1344"/>
      <c r="V46" s="1344"/>
      <c r="W46" s="1344"/>
      <c r="X46" s="1346"/>
      <c r="Y46" s="1343"/>
      <c r="Z46" s="1344"/>
      <c r="AA46" s="1344"/>
      <c r="AB46" s="1344"/>
      <c r="AC46" s="1344"/>
      <c r="AD46" s="1344"/>
      <c r="AE46" s="1344"/>
      <c r="AF46" s="1344"/>
      <c r="AG46" s="1344"/>
      <c r="AH46" s="1346"/>
      <c r="AI46" s="51"/>
      <c r="AJ46" s="1258"/>
      <c r="AK46" s="1259"/>
      <c r="AL46" s="1123"/>
      <c r="AM46" s="1123"/>
      <c r="AN46" s="1117"/>
      <c r="AO46" s="1117"/>
      <c r="AP46" s="1117"/>
      <c r="AQ46" s="1118"/>
      <c r="AR46" s="1119"/>
      <c r="AS46" s="1118"/>
      <c r="AT46" s="1119"/>
      <c r="AU46" s="1081"/>
      <c r="AV46" s="1081"/>
      <c r="AW46" s="1081"/>
      <c r="AX46" s="1081"/>
      <c r="AY46" s="1081"/>
      <c r="AZ46" s="1081"/>
      <c r="BA46" s="1081"/>
      <c r="BB46" s="1083"/>
      <c r="BC46" s="1792"/>
      <c r="BD46" s="1793"/>
      <c r="BE46" s="3"/>
      <c r="BF46" s="3"/>
      <c r="BG46" s="3"/>
      <c r="BH46" s="42"/>
      <c r="BI46" s="1078"/>
      <c r="BJ46" s="1078"/>
      <c r="BK46" s="1078"/>
      <c r="BL46" s="1078"/>
      <c r="BM46" s="1078"/>
      <c r="BN46" s="1078"/>
      <c r="BO46" s="1078"/>
      <c r="BP46" s="1078"/>
      <c r="BQ46" s="1078"/>
      <c r="BR46" s="1078"/>
      <c r="BS46" s="1078"/>
      <c r="BT46" s="1078"/>
      <c r="BU46" s="1078"/>
      <c r="BV46" s="1078"/>
      <c r="BW46" s="1078"/>
      <c r="BX46" s="1078"/>
      <c r="BY46" s="1078"/>
      <c r="BZ46" s="1078"/>
      <c r="CA46" s="1078"/>
      <c r="CB46" s="1078"/>
      <c r="CC46" s="50"/>
      <c r="CD46" s="50"/>
      <c r="CE46" s="43"/>
    </row>
    <row r="47" spans="1:83" ht="3" customHeight="1">
      <c r="A47" s="1273"/>
      <c r="B47" s="1274"/>
      <c r="C47" s="1338"/>
      <c r="D47" s="1339"/>
      <c r="E47" s="1339"/>
      <c r="F47" s="1340"/>
      <c r="G47" s="1343"/>
      <c r="H47" s="1344"/>
      <c r="I47" s="1344"/>
      <c r="J47" s="1344"/>
      <c r="K47" s="1344"/>
      <c r="L47" s="1344"/>
      <c r="M47" s="1344"/>
      <c r="N47" s="1344"/>
      <c r="O47" s="1344"/>
      <c r="P47" s="1343"/>
      <c r="Q47" s="1344"/>
      <c r="R47" s="1344"/>
      <c r="S47" s="1344"/>
      <c r="T47" s="1344"/>
      <c r="U47" s="1344"/>
      <c r="V47" s="1344"/>
      <c r="W47" s="1344"/>
      <c r="X47" s="1346"/>
      <c r="Y47" s="1343"/>
      <c r="Z47" s="1344"/>
      <c r="AA47" s="1344"/>
      <c r="AB47" s="1344"/>
      <c r="AC47" s="1344"/>
      <c r="AD47" s="1344"/>
      <c r="AE47" s="1344"/>
      <c r="AF47" s="1344"/>
      <c r="AG47" s="1344"/>
      <c r="AH47" s="1346"/>
      <c r="AI47" s="51"/>
      <c r="AJ47" s="1258"/>
      <c r="AK47" s="1259"/>
      <c r="AL47" s="1123"/>
      <c r="AM47" s="1123"/>
      <c r="AN47" s="1117"/>
      <c r="AO47" s="1117"/>
      <c r="AP47" s="1117"/>
      <c r="AQ47" s="1118"/>
      <c r="AR47" s="1119"/>
      <c r="AS47" s="1118"/>
      <c r="AT47" s="1119"/>
      <c r="AU47" s="1081"/>
      <c r="AV47" s="1081"/>
      <c r="AW47" s="1081"/>
      <c r="AX47" s="1081"/>
      <c r="AY47" s="1081"/>
      <c r="AZ47" s="1081"/>
      <c r="BA47" s="1081"/>
      <c r="BB47" s="1083"/>
      <c r="BC47" s="1792"/>
      <c r="BD47" s="1793"/>
      <c r="BE47" s="3"/>
      <c r="BF47" s="3"/>
      <c r="BG47" s="3"/>
      <c r="BH47" s="42"/>
      <c r="BI47" s="1794"/>
      <c r="BJ47" s="1794"/>
      <c r="BK47" s="1794"/>
      <c r="BL47" s="1794"/>
      <c r="BM47" s="1794"/>
      <c r="BN47" s="1078"/>
      <c r="BO47" s="1078"/>
      <c r="BP47" s="1078"/>
      <c r="BQ47" s="1078"/>
      <c r="BR47" s="1078"/>
      <c r="BS47" s="1078"/>
      <c r="BT47" s="1078"/>
      <c r="BU47" s="1078"/>
      <c r="BV47" s="1078"/>
      <c r="BW47" s="1078"/>
      <c r="BX47" s="1078"/>
      <c r="BY47" s="1078"/>
      <c r="BZ47" s="1078"/>
      <c r="CA47" s="1078"/>
      <c r="CB47" s="1078"/>
      <c r="CC47" s="50"/>
      <c r="CD47" s="50"/>
      <c r="CE47" s="43"/>
    </row>
    <row r="48" spans="1:83" ht="3" customHeight="1">
      <c r="A48" s="1273"/>
      <c r="B48" s="1274"/>
      <c r="C48" s="1338"/>
      <c r="D48" s="1339"/>
      <c r="E48" s="1339"/>
      <c r="F48" s="1340"/>
      <c r="G48" s="1343"/>
      <c r="H48" s="1344"/>
      <c r="I48" s="1344"/>
      <c r="J48" s="1344"/>
      <c r="K48" s="1344"/>
      <c r="L48" s="1344"/>
      <c r="M48" s="1344"/>
      <c r="N48" s="1344"/>
      <c r="O48" s="1344"/>
      <c r="P48" s="1343"/>
      <c r="Q48" s="1344"/>
      <c r="R48" s="1344"/>
      <c r="S48" s="1344"/>
      <c r="T48" s="1344"/>
      <c r="U48" s="1344"/>
      <c r="V48" s="1344"/>
      <c r="W48" s="1344"/>
      <c r="X48" s="1346"/>
      <c r="Y48" s="1343"/>
      <c r="Z48" s="1344"/>
      <c r="AA48" s="1344"/>
      <c r="AB48" s="1344"/>
      <c r="AC48" s="1344"/>
      <c r="AD48" s="1344"/>
      <c r="AE48" s="1344"/>
      <c r="AF48" s="1344"/>
      <c r="AG48" s="1344"/>
      <c r="AH48" s="1346"/>
      <c r="AI48" s="51"/>
      <c r="AJ48" s="1258"/>
      <c r="AK48" s="1259"/>
      <c r="AL48" s="1123"/>
      <c r="AM48" s="1123"/>
      <c r="AN48" s="1117"/>
      <c r="AO48" s="1117"/>
      <c r="AP48" s="1117"/>
      <c r="AQ48" s="1118"/>
      <c r="AR48" s="1119"/>
      <c r="AS48" s="1118"/>
      <c r="AT48" s="1119"/>
      <c r="AU48" s="1081"/>
      <c r="AV48" s="1081"/>
      <c r="AW48" s="1081"/>
      <c r="AX48" s="1081"/>
      <c r="AY48" s="1081"/>
      <c r="AZ48" s="1081"/>
      <c r="BA48" s="1081"/>
      <c r="BB48" s="1083"/>
      <c r="BC48" s="1792"/>
      <c r="BD48" s="1793"/>
      <c r="BE48" s="3"/>
      <c r="BF48" s="3"/>
      <c r="BG48" s="3"/>
      <c r="BH48" s="42"/>
      <c r="BI48" s="1794"/>
      <c r="BJ48" s="1794"/>
      <c r="BK48" s="1794"/>
      <c r="BL48" s="1794"/>
      <c r="BM48" s="1794"/>
      <c r="BN48" s="1078"/>
      <c r="BO48" s="1078"/>
      <c r="BP48" s="1078"/>
      <c r="BQ48" s="1078"/>
      <c r="BR48" s="1078"/>
      <c r="BS48" s="1078"/>
      <c r="BT48" s="1078"/>
      <c r="BU48" s="1078"/>
      <c r="BV48" s="1078"/>
      <c r="BW48" s="1078"/>
      <c r="BX48" s="1078"/>
      <c r="BY48" s="1078"/>
      <c r="BZ48" s="1078"/>
      <c r="CA48" s="1078"/>
      <c r="CB48" s="1078"/>
      <c r="CC48" s="50"/>
      <c r="CD48" s="50"/>
      <c r="CE48" s="43"/>
    </row>
    <row r="49" spans="1:83" ht="3" customHeight="1">
      <c r="A49" s="1273"/>
      <c r="B49" s="1274"/>
      <c r="C49" s="1338"/>
      <c r="D49" s="1339"/>
      <c r="E49" s="1339"/>
      <c r="F49" s="1340"/>
      <c r="G49" s="53"/>
      <c r="H49" s="54"/>
      <c r="I49" s="54"/>
      <c r="J49" s="54"/>
      <c r="K49" s="54"/>
      <c r="L49" s="54"/>
      <c r="M49" s="54"/>
      <c r="N49" s="54"/>
      <c r="O49" s="1347" t="s">
        <v>26</v>
      </c>
      <c r="P49" s="53"/>
      <c r="Q49" s="54"/>
      <c r="R49" s="54"/>
      <c r="S49" s="54"/>
      <c r="T49" s="54"/>
      <c r="U49" s="54"/>
      <c r="V49" s="54"/>
      <c r="W49" s="54"/>
      <c r="X49" s="1347" t="s">
        <v>26</v>
      </c>
      <c r="Y49" s="53"/>
      <c r="Z49" s="54"/>
      <c r="AA49" s="54"/>
      <c r="AB49" s="54"/>
      <c r="AC49" s="54"/>
      <c r="AD49" s="54"/>
      <c r="AE49" s="54"/>
      <c r="AF49" s="54"/>
      <c r="AG49" s="1376" t="s">
        <v>26</v>
      </c>
      <c r="AH49" s="1377"/>
      <c r="AI49" s="51"/>
      <c r="AJ49" s="1258"/>
      <c r="AK49" s="1259"/>
      <c r="AL49" s="1123"/>
      <c r="AM49" s="1123"/>
      <c r="AN49" s="1117"/>
      <c r="AO49" s="1117"/>
      <c r="AP49" s="1117"/>
      <c r="AQ49" s="1118"/>
      <c r="AR49" s="1119"/>
      <c r="AS49" s="1118"/>
      <c r="AT49" s="1119"/>
      <c r="AU49" s="1081"/>
      <c r="AV49" s="1081"/>
      <c r="AW49" s="1081"/>
      <c r="AX49" s="1081"/>
      <c r="AY49" s="1081"/>
      <c r="AZ49" s="1081"/>
      <c r="BA49" s="1081"/>
      <c r="BB49" s="1083"/>
      <c r="BC49" s="1792"/>
      <c r="BD49" s="1793"/>
      <c r="BE49" s="3"/>
      <c r="BF49" s="3"/>
      <c r="BG49" s="3"/>
      <c r="BH49" s="42"/>
      <c r="BI49" s="1794"/>
      <c r="BJ49" s="1794"/>
      <c r="BK49" s="1794"/>
      <c r="BL49" s="1794"/>
      <c r="BM49" s="1794"/>
      <c r="BN49" s="1078"/>
      <c r="BO49" s="1078"/>
      <c r="BP49" s="1078"/>
      <c r="BQ49" s="1078"/>
      <c r="BR49" s="1078"/>
      <c r="BS49" s="1078"/>
      <c r="BT49" s="1078"/>
      <c r="BU49" s="1078"/>
      <c r="BV49" s="1078"/>
      <c r="BW49" s="1078"/>
      <c r="BX49" s="1078"/>
      <c r="BY49" s="1078"/>
      <c r="BZ49" s="1078"/>
      <c r="CA49" s="1078"/>
      <c r="CB49" s="1078"/>
      <c r="CC49" s="50"/>
      <c r="CD49" s="50"/>
      <c r="CE49" s="43"/>
    </row>
    <row r="50" spans="1:83" ht="3" customHeight="1">
      <c r="A50" s="1273"/>
      <c r="B50" s="1274"/>
      <c r="C50" s="1338"/>
      <c r="D50" s="1339"/>
      <c r="E50" s="1339"/>
      <c r="F50" s="1340"/>
      <c r="G50" s="55"/>
      <c r="H50" s="56"/>
      <c r="I50" s="56"/>
      <c r="J50" s="56"/>
      <c r="K50" s="56"/>
      <c r="L50" s="56"/>
      <c r="M50" s="56"/>
      <c r="N50" s="56"/>
      <c r="O50" s="1348"/>
      <c r="P50" s="55"/>
      <c r="Q50" s="56"/>
      <c r="R50" s="56"/>
      <c r="S50" s="56"/>
      <c r="T50" s="56"/>
      <c r="U50" s="56"/>
      <c r="V50" s="56"/>
      <c r="W50" s="56"/>
      <c r="X50" s="1348"/>
      <c r="Y50" s="55"/>
      <c r="Z50" s="56"/>
      <c r="AA50" s="56"/>
      <c r="AB50" s="56"/>
      <c r="AC50" s="56"/>
      <c r="AD50" s="56"/>
      <c r="AE50" s="56"/>
      <c r="AF50" s="56"/>
      <c r="AG50" s="1378"/>
      <c r="AH50" s="1379"/>
      <c r="AI50" s="51"/>
      <c r="AJ50" s="1258"/>
      <c r="AK50" s="1259"/>
      <c r="AL50" s="1123"/>
      <c r="AM50" s="1123"/>
      <c r="AN50" s="1117"/>
      <c r="AO50" s="1117"/>
      <c r="AP50" s="1117"/>
      <c r="AQ50" s="1118"/>
      <c r="AR50" s="1119"/>
      <c r="AS50" s="1118"/>
      <c r="AT50" s="1119"/>
      <c r="AU50" s="1082"/>
      <c r="AV50" s="1082"/>
      <c r="AW50" s="1082"/>
      <c r="AX50" s="1082"/>
      <c r="AY50" s="1082"/>
      <c r="AZ50" s="1082"/>
      <c r="BA50" s="1082"/>
      <c r="BB50" s="1083"/>
      <c r="BC50" s="1792"/>
      <c r="BD50" s="1793"/>
      <c r="BE50" s="3"/>
      <c r="BF50" s="3"/>
      <c r="BG50" s="3"/>
      <c r="BH50" s="42"/>
      <c r="BI50" s="1794"/>
      <c r="BJ50" s="1794"/>
      <c r="BK50" s="1794"/>
      <c r="BL50" s="1794"/>
      <c r="BM50" s="1794"/>
      <c r="BN50" s="1078"/>
      <c r="BO50" s="1078"/>
      <c r="BP50" s="1078"/>
      <c r="BQ50" s="1078"/>
      <c r="BR50" s="1078"/>
      <c r="BS50" s="1078"/>
      <c r="BT50" s="1078"/>
      <c r="BU50" s="1078"/>
      <c r="BV50" s="1078"/>
      <c r="BW50" s="1078"/>
      <c r="BX50" s="1078"/>
      <c r="BY50" s="1078"/>
      <c r="BZ50" s="1078"/>
      <c r="CA50" s="1078"/>
      <c r="CB50" s="1078"/>
      <c r="CC50" s="50"/>
      <c r="CD50" s="50"/>
      <c r="CE50" s="43"/>
    </row>
    <row r="51" spans="1:83" ht="3" customHeight="1">
      <c r="A51" s="1273"/>
      <c r="B51" s="1274"/>
      <c r="C51" s="1338"/>
      <c r="D51" s="1339"/>
      <c r="E51" s="1339"/>
      <c r="F51" s="1340"/>
      <c r="G51" s="55"/>
      <c r="H51" s="56"/>
      <c r="I51" s="56"/>
      <c r="J51" s="56"/>
      <c r="K51" s="56"/>
      <c r="L51" s="56"/>
      <c r="M51" s="56"/>
      <c r="N51" s="56"/>
      <c r="O51" s="1348"/>
      <c r="P51" s="55"/>
      <c r="Q51" s="56"/>
      <c r="R51" s="56"/>
      <c r="S51" s="56"/>
      <c r="T51" s="56"/>
      <c r="U51" s="56"/>
      <c r="V51" s="56"/>
      <c r="W51" s="56"/>
      <c r="X51" s="1348"/>
      <c r="Y51" s="55"/>
      <c r="Z51" s="56"/>
      <c r="AA51" s="56"/>
      <c r="AB51" s="56"/>
      <c r="AC51" s="56"/>
      <c r="AD51" s="56"/>
      <c r="AE51" s="56"/>
      <c r="AF51" s="56"/>
      <c r="AG51" s="1378"/>
      <c r="AH51" s="1379"/>
      <c r="AI51" s="51"/>
      <c r="AJ51" s="1258"/>
      <c r="AK51" s="1259"/>
      <c r="AL51" s="1123"/>
      <c r="AM51" s="1123"/>
      <c r="AN51" s="1117" t="s">
        <v>49</v>
      </c>
      <c r="AO51" s="1117"/>
      <c r="AP51" s="1117"/>
      <c r="AQ51" s="1118" t="s">
        <v>50</v>
      </c>
      <c r="AR51" s="1119"/>
      <c r="AS51" s="1118"/>
      <c r="AT51" s="1119"/>
      <c r="AU51" s="1084">
        <f>IF(申告書作成!BN60=TRUE,申告書作成!M59,0)</f>
        <v>0</v>
      </c>
      <c r="AV51" s="1084"/>
      <c r="AW51" s="1084"/>
      <c r="AX51" s="1084"/>
      <c r="AY51" s="1084"/>
      <c r="AZ51" s="1084"/>
      <c r="BA51" s="1084"/>
      <c r="BB51" s="1083" t="s">
        <v>171</v>
      </c>
      <c r="BC51" s="1792"/>
      <c r="BD51" s="1793"/>
      <c r="BE51" s="3"/>
      <c r="BF51" s="3"/>
      <c r="BG51" s="3"/>
      <c r="BH51" s="42"/>
      <c r="BI51" s="1078"/>
      <c r="BJ51" s="1078"/>
      <c r="BK51" s="1078"/>
      <c r="BL51" s="1078"/>
      <c r="BM51" s="1078"/>
      <c r="BN51" s="1078"/>
      <c r="BO51" s="1078"/>
      <c r="BP51" s="1078"/>
      <c r="BQ51" s="1078"/>
      <c r="BR51" s="1078"/>
      <c r="BS51" s="1078"/>
      <c r="BT51" s="1078"/>
      <c r="BU51" s="1078"/>
      <c r="BV51" s="1078"/>
      <c r="BW51" s="1078"/>
      <c r="BX51" s="1078"/>
      <c r="BY51" s="1078"/>
      <c r="BZ51" s="1078"/>
      <c r="CA51" s="1078"/>
      <c r="CB51" s="1078"/>
      <c r="CC51" s="50"/>
      <c r="CD51" s="50"/>
      <c r="CE51" s="43"/>
    </row>
    <row r="52" spans="1:83" ht="3" customHeight="1">
      <c r="A52" s="1273"/>
      <c r="B52" s="1274"/>
      <c r="C52" s="1338"/>
      <c r="D52" s="1339"/>
      <c r="E52" s="1339"/>
      <c r="F52" s="1340"/>
      <c r="G52" s="55"/>
      <c r="H52" s="56"/>
      <c r="I52" s="56"/>
      <c r="J52" s="56"/>
      <c r="K52" s="56"/>
      <c r="L52" s="56"/>
      <c r="M52" s="56"/>
      <c r="N52" s="56"/>
      <c r="O52" s="57"/>
      <c r="P52" s="55"/>
      <c r="Q52" s="56"/>
      <c r="R52" s="56"/>
      <c r="S52" s="56"/>
      <c r="T52" s="56"/>
      <c r="U52" s="56"/>
      <c r="V52" s="56"/>
      <c r="W52" s="56"/>
      <c r="X52" s="57"/>
      <c r="Y52" s="55"/>
      <c r="Z52" s="56"/>
      <c r="AA52" s="56"/>
      <c r="AB52" s="56"/>
      <c r="AC52" s="56"/>
      <c r="AD52" s="56"/>
      <c r="AE52" s="56"/>
      <c r="AF52" s="56"/>
      <c r="AG52" s="56"/>
      <c r="AH52" s="57"/>
      <c r="AI52" s="51"/>
      <c r="AJ52" s="1258"/>
      <c r="AK52" s="1259"/>
      <c r="AL52" s="1123"/>
      <c r="AM52" s="1123"/>
      <c r="AN52" s="1117"/>
      <c r="AO52" s="1117"/>
      <c r="AP52" s="1117"/>
      <c r="AQ52" s="1118"/>
      <c r="AR52" s="1119"/>
      <c r="AS52" s="1118"/>
      <c r="AT52" s="1119"/>
      <c r="AU52" s="1084"/>
      <c r="AV52" s="1084"/>
      <c r="AW52" s="1084"/>
      <c r="AX52" s="1084"/>
      <c r="AY52" s="1084"/>
      <c r="AZ52" s="1084"/>
      <c r="BA52" s="1084"/>
      <c r="BB52" s="1083"/>
      <c r="BC52" s="1792"/>
      <c r="BD52" s="1793"/>
      <c r="BE52" s="3"/>
      <c r="BF52" s="3"/>
      <c r="BG52" s="3"/>
      <c r="BH52" s="42"/>
      <c r="BI52" s="1078"/>
      <c r="BJ52" s="1078"/>
      <c r="BK52" s="1078"/>
      <c r="BL52" s="1078"/>
      <c r="BM52" s="1078"/>
      <c r="BN52" s="1078"/>
      <c r="BO52" s="1078"/>
      <c r="BP52" s="1078"/>
      <c r="BQ52" s="1078"/>
      <c r="BR52" s="1078"/>
      <c r="BS52" s="1078"/>
      <c r="BT52" s="1078"/>
      <c r="BU52" s="1078"/>
      <c r="BV52" s="1078"/>
      <c r="BW52" s="1078"/>
      <c r="BX52" s="1078"/>
      <c r="BY52" s="1078"/>
      <c r="BZ52" s="1078"/>
      <c r="CA52" s="1078"/>
      <c r="CB52" s="1078"/>
      <c r="CC52" s="50"/>
      <c r="CD52" s="50"/>
      <c r="CE52" s="43"/>
    </row>
    <row r="53" spans="1:83" ht="3" customHeight="1">
      <c r="A53" s="1273"/>
      <c r="B53" s="1274"/>
      <c r="C53" s="1338"/>
      <c r="D53" s="1339"/>
      <c r="E53" s="1339"/>
      <c r="F53" s="1340"/>
      <c r="G53" s="55"/>
      <c r="H53" s="56"/>
      <c r="I53" s="56"/>
      <c r="J53" s="56"/>
      <c r="K53" s="56"/>
      <c r="L53" s="56"/>
      <c r="M53" s="56"/>
      <c r="N53" s="56"/>
      <c r="O53" s="57"/>
      <c r="P53" s="55"/>
      <c r="Q53" s="56"/>
      <c r="R53" s="56"/>
      <c r="S53" s="56"/>
      <c r="T53" s="56"/>
      <c r="U53" s="56"/>
      <c r="V53" s="56"/>
      <c r="W53" s="56"/>
      <c r="X53" s="57"/>
      <c r="Y53" s="55"/>
      <c r="Z53" s="56"/>
      <c r="AA53" s="56"/>
      <c r="AB53" s="56"/>
      <c r="AC53" s="56"/>
      <c r="AD53" s="56"/>
      <c r="AE53" s="56"/>
      <c r="AF53" s="56"/>
      <c r="AG53" s="56"/>
      <c r="AH53" s="57"/>
      <c r="AI53" s="51"/>
      <c r="AJ53" s="1258"/>
      <c r="AK53" s="1259"/>
      <c r="AL53" s="1123"/>
      <c r="AM53" s="1123"/>
      <c r="AN53" s="1117"/>
      <c r="AO53" s="1117"/>
      <c r="AP53" s="1117"/>
      <c r="AQ53" s="1118"/>
      <c r="AR53" s="1119"/>
      <c r="AS53" s="1118"/>
      <c r="AT53" s="1119"/>
      <c r="AU53" s="1084"/>
      <c r="AV53" s="1084"/>
      <c r="AW53" s="1084"/>
      <c r="AX53" s="1084"/>
      <c r="AY53" s="1084"/>
      <c r="AZ53" s="1084"/>
      <c r="BA53" s="1084"/>
      <c r="BB53" s="1083"/>
      <c r="BC53" s="1792"/>
      <c r="BD53" s="1793"/>
      <c r="BE53" s="3"/>
      <c r="BF53" s="3"/>
      <c r="BG53" s="3"/>
      <c r="BH53" s="42"/>
      <c r="BI53" s="1078"/>
      <c r="BJ53" s="1078"/>
      <c r="BK53" s="1078"/>
      <c r="BL53" s="1078"/>
      <c r="BM53" s="1078"/>
      <c r="BN53" s="1078"/>
      <c r="BO53" s="1078"/>
      <c r="BP53" s="1078"/>
      <c r="BQ53" s="1078"/>
      <c r="BR53" s="1078"/>
      <c r="BS53" s="1078"/>
      <c r="BT53" s="1078"/>
      <c r="BU53" s="1078"/>
      <c r="BV53" s="1078"/>
      <c r="BW53" s="1078"/>
      <c r="BX53" s="1078"/>
      <c r="BY53" s="1078"/>
      <c r="BZ53" s="1078"/>
      <c r="CA53" s="1078"/>
      <c r="CB53" s="1078"/>
      <c r="CC53" s="50"/>
      <c r="CD53" s="50"/>
      <c r="CE53" s="43"/>
    </row>
    <row r="54" spans="1:83" ht="3" customHeight="1">
      <c r="A54" s="1273"/>
      <c r="B54" s="1274"/>
      <c r="C54" s="1338"/>
      <c r="D54" s="1339"/>
      <c r="E54" s="1339"/>
      <c r="F54" s="1340"/>
      <c r="G54" s="1264">
        <f>申告書作成!L333</f>
        <v>0</v>
      </c>
      <c r="H54" s="1265"/>
      <c r="I54" s="1265"/>
      <c r="J54" s="1265"/>
      <c r="K54" s="1265"/>
      <c r="L54" s="1265"/>
      <c r="M54" s="1265"/>
      <c r="N54" s="1265"/>
      <c r="O54" s="1266"/>
      <c r="P54" s="1264">
        <f>申告書作成!L337</f>
        <v>0</v>
      </c>
      <c r="Q54" s="1265"/>
      <c r="R54" s="1265"/>
      <c r="S54" s="1265"/>
      <c r="T54" s="1265"/>
      <c r="U54" s="1265"/>
      <c r="V54" s="1265"/>
      <c r="W54" s="1265"/>
      <c r="X54" s="1266"/>
      <c r="Y54" s="1264">
        <f>申告書作成!L345</f>
        <v>0</v>
      </c>
      <c r="Z54" s="1265"/>
      <c r="AA54" s="1265"/>
      <c r="AB54" s="1265"/>
      <c r="AC54" s="1265"/>
      <c r="AD54" s="1265"/>
      <c r="AE54" s="1265"/>
      <c r="AF54" s="1265"/>
      <c r="AG54" s="1265"/>
      <c r="AH54" s="1266"/>
      <c r="AI54" s="51"/>
      <c r="AJ54" s="1258"/>
      <c r="AK54" s="1259"/>
      <c r="AL54" s="1123"/>
      <c r="AM54" s="1123"/>
      <c r="AN54" s="1117"/>
      <c r="AO54" s="1117"/>
      <c r="AP54" s="1117"/>
      <c r="AQ54" s="1118"/>
      <c r="AR54" s="1119"/>
      <c r="AS54" s="1118"/>
      <c r="AT54" s="1119"/>
      <c r="AU54" s="1084"/>
      <c r="AV54" s="1084"/>
      <c r="AW54" s="1084"/>
      <c r="AX54" s="1084"/>
      <c r="AY54" s="1084"/>
      <c r="AZ54" s="1084"/>
      <c r="BA54" s="1084"/>
      <c r="BB54" s="1083"/>
      <c r="BC54" s="1792"/>
      <c r="BD54" s="1793"/>
      <c r="BE54" s="3"/>
      <c r="BF54" s="3"/>
      <c r="BG54" s="3"/>
      <c r="BH54" s="42"/>
      <c r="BI54" s="1078"/>
      <c r="BJ54" s="1078"/>
      <c r="BK54" s="1078"/>
      <c r="BL54" s="1078"/>
      <c r="BM54" s="1078"/>
      <c r="BN54" s="1078"/>
      <c r="BO54" s="1078"/>
      <c r="BP54" s="1078"/>
      <c r="BQ54" s="1078"/>
      <c r="BR54" s="1078"/>
      <c r="BS54" s="1078"/>
      <c r="BT54" s="1078"/>
      <c r="BU54" s="1078"/>
      <c r="BV54" s="1078"/>
      <c r="BW54" s="1078"/>
      <c r="BX54" s="1078"/>
      <c r="BY54" s="1078"/>
      <c r="BZ54" s="1078"/>
      <c r="CA54" s="1078"/>
      <c r="CB54" s="1078"/>
      <c r="CC54" s="50"/>
      <c r="CD54" s="50"/>
      <c r="CE54" s="43"/>
    </row>
    <row r="55" spans="1:83" ht="3" customHeight="1">
      <c r="A55" s="1273"/>
      <c r="B55" s="1274"/>
      <c r="C55" s="1338"/>
      <c r="D55" s="1339"/>
      <c r="E55" s="1339"/>
      <c r="F55" s="1340"/>
      <c r="G55" s="1267"/>
      <c r="H55" s="1268"/>
      <c r="I55" s="1268"/>
      <c r="J55" s="1268"/>
      <c r="K55" s="1268"/>
      <c r="L55" s="1268"/>
      <c r="M55" s="1268"/>
      <c r="N55" s="1268"/>
      <c r="O55" s="1269"/>
      <c r="P55" s="1267"/>
      <c r="Q55" s="1268"/>
      <c r="R55" s="1268"/>
      <c r="S55" s="1268"/>
      <c r="T55" s="1268"/>
      <c r="U55" s="1268"/>
      <c r="V55" s="1268"/>
      <c r="W55" s="1268"/>
      <c r="X55" s="1269"/>
      <c r="Y55" s="1267"/>
      <c r="Z55" s="1268"/>
      <c r="AA55" s="1268"/>
      <c r="AB55" s="1268"/>
      <c r="AC55" s="1268"/>
      <c r="AD55" s="1268"/>
      <c r="AE55" s="1268"/>
      <c r="AF55" s="1268"/>
      <c r="AG55" s="1268"/>
      <c r="AH55" s="1269"/>
      <c r="AI55" s="51"/>
      <c r="AJ55" s="1258"/>
      <c r="AK55" s="1259"/>
      <c r="AL55" s="1123"/>
      <c r="AM55" s="1123"/>
      <c r="AN55" s="1117"/>
      <c r="AO55" s="1117"/>
      <c r="AP55" s="1117"/>
      <c r="AQ55" s="1118"/>
      <c r="AR55" s="1119"/>
      <c r="AS55" s="1118"/>
      <c r="AT55" s="1119"/>
      <c r="AU55" s="1084"/>
      <c r="AV55" s="1084"/>
      <c r="AW55" s="1084"/>
      <c r="AX55" s="1084"/>
      <c r="AY55" s="1084"/>
      <c r="AZ55" s="1084"/>
      <c r="BA55" s="1084"/>
      <c r="BB55" s="1083"/>
      <c r="BC55" s="1792"/>
      <c r="BD55" s="1793"/>
      <c r="BE55" s="3"/>
      <c r="BF55" s="3"/>
      <c r="BG55" s="3"/>
      <c r="BH55" s="42"/>
      <c r="BI55" s="1078"/>
      <c r="BJ55" s="1078"/>
      <c r="BK55" s="1078"/>
      <c r="BL55" s="1078"/>
      <c r="BM55" s="1078"/>
      <c r="BN55" s="1078"/>
      <c r="BO55" s="1078"/>
      <c r="BP55" s="1078"/>
      <c r="BQ55" s="1078"/>
      <c r="BR55" s="1078"/>
      <c r="BS55" s="1078"/>
      <c r="BT55" s="1078"/>
      <c r="BU55" s="1078"/>
      <c r="BV55" s="1078"/>
      <c r="BW55" s="1078"/>
      <c r="BX55" s="1078"/>
      <c r="BY55" s="1078"/>
      <c r="BZ55" s="1078"/>
      <c r="CA55" s="1078"/>
      <c r="CB55" s="1078"/>
      <c r="CC55" s="50"/>
      <c r="CD55" s="50"/>
      <c r="CE55" s="43"/>
    </row>
    <row r="56" spans="1:83" ht="3" customHeight="1">
      <c r="A56" s="1273"/>
      <c r="B56" s="1274"/>
      <c r="C56" s="1338"/>
      <c r="D56" s="1339"/>
      <c r="E56" s="1339"/>
      <c r="F56" s="1340"/>
      <c r="G56" s="1267"/>
      <c r="H56" s="1268"/>
      <c r="I56" s="1268"/>
      <c r="J56" s="1268"/>
      <c r="K56" s="1268"/>
      <c r="L56" s="1268"/>
      <c r="M56" s="1268"/>
      <c r="N56" s="1268"/>
      <c r="O56" s="1269"/>
      <c r="P56" s="1267"/>
      <c r="Q56" s="1268"/>
      <c r="R56" s="1268"/>
      <c r="S56" s="1268"/>
      <c r="T56" s="1268"/>
      <c r="U56" s="1268"/>
      <c r="V56" s="1268"/>
      <c r="W56" s="1268"/>
      <c r="X56" s="1269"/>
      <c r="Y56" s="1267"/>
      <c r="Z56" s="1268"/>
      <c r="AA56" s="1268"/>
      <c r="AB56" s="1268"/>
      <c r="AC56" s="1268"/>
      <c r="AD56" s="1268"/>
      <c r="AE56" s="1268"/>
      <c r="AF56" s="1268"/>
      <c r="AG56" s="1268"/>
      <c r="AH56" s="1269"/>
      <c r="AI56" s="51"/>
      <c r="AJ56" s="1258"/>
      <c r="AK56" s="1259"/>
      <c r="AL56" s="1123"/>
      <c r="AM56" s="1123"/>
      <c r="AN56" s="1117"/>
      <c r="AO56" s="1117"/>
      <c r="AP56" s="1117"/>
      <c r="AQ56" s="1118"/>
      <c r="AR56" s="1119"/>
      <c r="AS56" s="1118"/>
      <c r="AT56" s="1119"/>
      <c r="AU56" s="1084"/>
      <c r="AV56" s="1084"/>
      <c r="AW56" s="1084"/>
      <c r="AX56" s="1084"/>
      <c r="AY56" s="1084"/>
      <c r="AZ56" s="1084"/>
      <c r="BA56" s="1084"/>
      <c r="BB56" s="1083"/>
      <c r="BC56" s="1792"/>
      <c r="BD56" s="1793"/>
      <c r="BE56" s="3"/>
      <c r="BF56" s="3"/>
      <c r="BG56" s="3"/>
      <c r="BH56" s="42"/>
      <c r="BI56" s="1078"/>
      <c r="BJ56" s="1078"/>
      <c r="BK56" s="1078"/>
      <c r="BL56" s="1078"/>
      <c r="BM56" s="1078"/>
      <c r="BN56" s="1078"/>
      <c r="BO56" s="1078"/>
      <c r="BP56" s="1078"/>
      <c r="BQ56" s="1078"/>
      <c r="BR56" s="1078"/>
      <c r="BS56" s="1078"/>
      <c r="BT56" s="1078"/>
      <c r="BU56" s="1078"/>
      <c r="BV56" s="1078"/>
      <c r="BW56" s="1078"/>
      <c r="BX56" s="1078"/>
      <c r="BY56" s="1078"/>
      <c r="BZ56" s="1078"/>
      <c r="CA56" s="1078"/>
      <c r="CB56" s="1078"/>
      <c r="CC56" s="50"/>
      <c r="CD56" s="50"/>
      <c r="CE56" s="43"/>
    </row>
    <row r="57" spans="1:83" ht="3" customHeight="1">
      <c r="A57" s="1273"/>
      <c r="B57" s="1274"/>
      <c r="C57" s="1338"/>
      <c r="D57" s="1339"/>
      <c r="E57" s="1339"/>
      <c r="F57" s="1340"/>
      <c r="G57" s="1267"/>
      <c r="H57" s="1268"/>
      <c r="I57" s="1268"/>
      <c r="J57" s="1268"/>
      <c r="K57" s="1268"/>
      <c r="L57" s="1268"/>
      <c r="M57" s="1268"/>
      <c r="N57" s="1268"/>
      <c r="O57" s="1269"/>
      <c r="P57" s="1267"/>
      <c r="Q57" s="1268"/>
      <c r="R57" s="1268"/>
      <c r="S57" s="1268"/>
      <c r="T57" s="1268"/>
      <c r="U57" s="1268"/>
      <c r="V57" s="1268"/>
      <c r="W57" s="1268"/>
      <c r="X57" s="1269"/>
      <c r="Y57" s="1267"/>
      <c r="Z57" s="1268"/>
      <c r="AA57" s="1268"/>
      <c r="AB57" s="1268"/>
      <c r="AC57" s="1268"/>
      <c r="AD57" s="1268"/>
      <c r="AE57" s="1268"/>
      <c r="AF57" s="1268"/>
      <c r="AG57" s="1268"/>
      <c r="AH57" s="1269"/>
      <c r="AI57" s="51"/>
      <c r="AJ57" s="1258"/>
      <c r="AK57" s="1259"/>
      <c r="AL57" s="1123" t="s">
        <v>51</v>
      </c>
      <c r="AM57" s="1123"/>
      <c r="AN57" s="1353" t="s">
        <v>52</v>
      </c>
      <c r="AO57" s="1354"/>
      <c r="AP57" s="1355"/>
      <c r="AQ57" s="1118" t="s">
        <v>53</v>
      </c>
      <c r="AR57" s="1119"/>
      <c r="AS57" s="1360"/>
      <c r="AT57" s="1361"/>
      <c r="AU57" s="1080">
        <f>申告書作成!I82</f>
        <v>0</v>
      </c>
      <c r="AV57" s="1080"/>
      <c r="AW57" s="1080"/>
      <c r="AX57" s="1080"/>
      <c r="AY57" s="1080"/>
      <c r="AZ57" s="1080"/>
      <c r="BA57" s="1080"/>
      <c r="BB57" s="1083" t="s">
        <v>171</v>
      </c>
      <c r="BC57" s="1792"/>
      <c r="BD57" s="1793"/>
      <c r="BE57" s="3"/>
      <c r="BF57" s="3"/>
      <c r="BG57" s="3"/>
      <c r="BH57" s="42"/>
      <c r="BI57" s="1078"/>
      <c r="BJ57" s="1078"/>
      <c r="BK57" s="1078"/>
      <c r="BL57" s="1078"/>
      <c r="BM57" s="1078"/>
      <c r="BN57" s="1078"/>
      <c r="BO57" s="1078"/>
      <c r="BP57" s="1078"/>
      <c r="BQ57" s="1078"/>
      <c r="BR57" s="1078"/>
      <c r="BS57" s="1078"/>
      <c r="BT57" s="1078"/>
      <c r="BU57" s="1078"/>
      <c r="BV57" s="1078"/>
      <c r="BW57" s="1078"/>
      <c r="BX57" s="1078"/>
      <c r="BY57" s="1078"/>
      <c r="BZ57" s="1078"/>
      <c r="CA57" s="1078"/>
      <c r="CB57" s="1078"/>
      <c r="CC57" s="50"/>
      <c r="CD57" s="50"/>
      <c r="CE57" s="43"/>
    </row>
    <row r="58" spans="1:83" ht="3" customHeight="1">
      <c r="A58" s="1273"/>
      <c r="B58" s="1274"/>
      <c r="C58" s="1338"/>
      <c r="D58" s="1339"/>
      <c r="E58" s="1339"/>
      <c r="F58" s="1340"/>
      <c r="G58" s="1270"/>
      <c r="H58" s="1271"/>
      <c r="I58" s="1271"/>
      <c r="J58" s="1271"/>
      <c r="K58" s="1271"/>
      <c r="L58" s="1271"/>
      <c r="M58" s="1271"/>
      <c r="N58" s="1271"/>
      <c r="O58" s="1272"/>
      <c r="P58" s="1270"/>
      <c r="Q58" s="1271"/>
      <c r="R58" s="1271"/>
      <c r="S58" s="1271"/>
      <c r="T58" s="1271"/>
      <c r="U58" s="1271"/>
      <c r="V58" s="1271"/>
      <c r="W58" s="1271"/>
      <c r="X58" s="1272"/>
      <c r="Y58" s="1270"/>
      <c r="Z58" s="1271"/>
      <c r="AA58" s="1271"/>
      <c r="AB58" s="1271"/>
      <c r="AC58" s="1271"/>
      <c r="AD58" s="1271"/>
      <c r="AE58" s="1271"/>
      <c r="AF58" s="1271"/>
      <c r="AG58" s="1271"/>
      <c r="AH58" s="1272"/>
      <c r="AI58" s="51"/>
      <c r="AJ58" s="1258"/>
      <c r="AK58" s="1259"/>
      <c r="AL58" s="1123"/>
      <c r="AM58" s="1123"/>
      <c r="AN58" s="1356"/>
      <c r="AO58" s="1284"/>
      <c r="AP58" s="1357"/>
      <c r="AQ58" s="1118"/>
      <c r="AR58" s="1119"/>
      <c r="AS58" s="1360"/>
      <c r="AT58" s="1361"/>
      <c r="AU58" s="1081"/>
      <c r="AV58" s="1081"/>
      <c r="AW58" s="1081"/>
      <c r="AX58" s="1081"/>
      <c r="AY58" s="1081"/>
      <c r="AZ58" s="1081"/>
      <c r="BA58" s="1081"/>
      <c r="BB58" s="1083"/>
      <c r="BC58" s="1792"/>
      <c r="BD58" s="1793"/>
      <c r="BE58" s="3"/>
      <c r="BF58" s="3"/>
      <c r="BG58" s="3"/>
      <c r="BH58" s="42"/>
      <c r="BI58" s="1078"/>
      <c r="BJ58" s="1078"/>
      <c r="BK58" s="1078"/>
      <c r="BL58" s="1078"/>
      <c r="BM58" s="1078"/>
      <c r="BN58" s="1078"/>
      <c r="BO58" s="1078"/>
      <c r="BP58" s="1078"/>
      <c r="BQ58" s="1078"/>
      <c r="BR58" s="1078"/>
      <c r="BS58" s="1078"/>
      <c r="BT58" s="1078"/>
      <c r="BU58" s="1078"/>
      <c r="BV58" s="1078"/>
      <c r="BW58" s="1078"/>
      <c r="BX58" s="1078"/>
      <c r="BY58" s="1078"/>
      <c r="BZ58" s="1078"/>
      <c r="CA58" s="1078"/>
      <c r="CB58" s="1078"/>
      <c r="CC58" s="50"/>
      <c r="CD58" s="50"/>
      <c r="CE58" s="43"/>
    </row>
    <row r="59" spans="1:83" ht="3" customHeight="1">
      <c r="A59" s="1273"/>
      <c r="B59" s="1274"/>
      <c r="C59" s="1338"/>
      <c r="D59" s="1339"/>
      <c r="E59" s="1339"/>
      <c r="F59" s="1340"/>
      <c r="G59" s="1341" t="s">
        <v>54</v>
      </c>
      <c r="H59" s="1342"/>
      <c r="I59" s="1342"/>
      <c r="J59" s="1342"/>
      <c r="K59" s="1342"/>
      <c r="L59" s="1342"/>
      <c r="M59" s="1342"/>
      <c r="N59" s="1342"/>
      <c r="O59" s="1342"/>
      <c r="P59" s="1341" t="s">
        <v>55</v>
      </c>
      <c r="Q59" s="1342"/>
      <c r="R59" s="1342"/>
      <c r="S59" s="1342"/>
      <c r="T59" s="1342"/>
      <c r="U59" s="1342"/>
      <c r="V59" s="1342"/>
      <c r="W59" s="1342"/>
      <c r="X59" s="1345"/>
      <c r="Y59" s="1341" t="s">
        <v>56</v>
      </c>
      <c r="Z59" s="1342"/>
      <c r="AA59" s="1342"/>
      <c r="AB59" s="1342"/>
      <c r="AC59" s="1342"/>
      <c r="AD59" s="1342"/>
      <c r="AE59" s="1342"/>
      <c r="AF59" s="1342"/>
      <c r="AG59" s="1342"/>
      <c r="AH59" s="1345"/>
      <c r="AI59" s="51"/>
      <c r="AJ59" s="1258"/>
      <c r="AK59" s="1259"/>
      <c r="AL59" s="1123"/>
      <c r="AM59" s="1123"/>
      <c r="AN59" s="1356"/>
      <c r="AO59" s="1284"/>
      <c r="AP59" s="1357"/>
      <c r="AQ59" s="1118"/>
      <c r="AR59" s="1119"/>
      <c r="AS59" s="1360"/>
      <c r="AT59" s="1361"/>
      <c r="AU59" s="1081"/>
      <c r="AV59" s="1081"/>
      <c r="AW59" s="1081"/>
      <c r="AX59" s="1081"/>
      <c r="AY59" s="1081"/>
      <c r="AZ59" s="1081"/>
      <c r="BA59" s="1081"/>
      <c r="BB59" s="1083"/>
      <c r="BC59" s="1792"/>
      <c r="BD59" s="1793"/>
      <c r="BE59" s="3"/>
      <c r="BF59" s="3"/>
      <c r="BG59" s="3"/>
      <c r="BH59" s="42"/>
      <c r="BI59" s="1078"/>
      <c r="BJ59" s="1078"/>
      <c r="BK59" s="1078"/>
      <c r="BL59" s="1078"/>
      <c r="BM59" s="1078"/>
      <c r="BN59" s="1078"/>
      <c r="BO59" s="1078"/>
      <c r="BP59" s="1078"/>
      <c r="BQ59" s="1078"/>
      <c r="BR59" s="1078"/>
      <c r="BS59" s="1078"/>
      <c r="BT59" s="1078"/>
      <c r="BU59" s="1078"/>
      <c r="BV59" s="1078"/>
      <c r="BW59" s="1078"/>
      <c r="BX59" s="1078"/>
      <c r="BY59" s="1078"/>
      <c r="BZ59" s="1078"/>
      <c r="CA59" s="1078"/>
      <c r="CB59" s="1078"/>
      <c r="CC59" s="50"/>
      <c r="CD59" s="50"/>
      <c r="CE59" s="43"/>
    </row>
    <row r="60" spans="1:83" ht="3" customHeight="1">
      <c r="A60" s="1273"/>
      <c r="B60" s="1274"/>
      <c r="C60" s="1338"/>
      <c r="D60" s="1339"/>
      <c r="E60" s="1339"/>
      <c r="F60" s="1340"/>
      <c r="G60" s="1343"/>
      <c r="H60" s="1344"/>
      <c r="I60" s="1344"/>
      <c r="J60" s="1344"/>
      <c r="K60" s="1344"/>
      <c r="L60" s="1344"/>
      <c r="M60" s="1344"/>
      <c r="N60" s="1344"/>
      <c r="O60" s="1344"/>
      <c r="P60" s="1343"/>
      <c r="Q60" s="1344"/>
      <c r="R60" s="1344"/>
      <c r="S60" s="1344"/>
      <c r="T60" s="1344"/>
      <c r="U60" s="1344"/>
      <c r="V60" s="1344"/>
      <c r="W60" s="1344"/>
      <c r="X60" s="1346"/>
      <c r="Y60" s="1343"/>
      <c r="Z60" s="1344"/>
      <c r="AA60" s="1344"/>
      <c r="AB60" s="1344"/>
      <c r="AC60" s="1344"/>
      <c r="AD60" s="1344"/>
      <c r="AE60" s="1344"/>
      <c r="AF60" s="1344"/>
      <c r="AG60" s="1344"/>
      <c r="AH60" s="1346"/>
      <c r="AI60" s="51"/>
      <c r="AJ60" s="1258"/>
      <c r="AK60" s="1259"/>
      <c r="AL60" s="1123"/>
      <c r="AM60" s="1123"/>
      <c r="AN60" s="1356"/>
      <c r="AO60" s="1284"/>
      <c r="AP60" s="1357"/>
      <c r="AQ60" s="1118"/>
      <c r="AR60" s="1119"/>
      <c r="AS60" s="1360"/>
      <c r="AT60" s="1361"/>
      <c r="AU60" s="1081"/>
      <c r="AV60" s="1081"/>
      <c r="AW60" s="1081"/>
      <c r="AX60" s="1081"/>
      <c r="AY60" s="1081"/>
      <c r="AZ60" s="1081"/>
      <c r="BA60" s="1081"/>
      <c r="BB60" s="1083"/>
      <c r="BC60" s="1792"/>
      <c r="BD60" s="1793"/>
      <c r="BE60" s="3"/>
      <c r="BF60" s="3"/>
      <c r="BG60" s="3"/>
      <c r="BH60" s="42"/>
      <c r="BI60" s="1078"/>
      <c r="BJ60" s="1078"/>
      <c r="BK60" s="1078"/>
      <c r="BL60" s="1078"/>
      <c r="BM60" s="1078"/>
      <c r="BN60" s="1078"/>
      <c r="BO60" s="1078"/>
      <c r="BP60" s="1078"/>
      <c r="BQ60" s="1078"/>
      <c r="BR60" s="1078"/>
      <c r="BS60" s="1078"/>
      <c r="BT60" s="1078"/>
      <c r="BU60" s="1078"/>
      <c r="BV60" s="1078"/>
      <c r="BW60" s="1078"/>
      <c r="BX60" s="1078"/>
      <c r="BY60" s="1078"/>
      <c r="BZ60" s="1078"/>
      <c r="CA60" s="1078"/>
      <c r="CB60" s="1078"/>
      <c r="CC60" s="50"/>
      <c r="CD60" s="50"/>
      <c r="CE60" s="43"/>
    </row>
    <row r="61" spans="1:83" ht="3" customHeight="1">
      <c r="A61" s="1273"/>
      <c r="B61" s="1274"/>
      <c r="C61" s="1338"/>
      <c r="D61" s="1339"/>
      <c r="E61" s="1339"/>
      <c r="F61" s="1340"/>
      <c r="G61" s="1343"/>
      <c r="H61" s="1344"/>
      <c r="I61" s="1344"/>
      <c r="J61" s="1344"/>
      <c r="K61" s="1344"/>
      <c r="L61" s="1344"/>
      <c r="M61" s="1344"/>
      <c r="N61" s="1344"/>
      <c r="O61" s="1344"/>
      <c r="P61" s="1343"/>
      <c r="Q61" s="1344"/>
      <c r="R61" s="1344"/>
      <c r="S61" s="1344"/>
      <c r="T61" s="1344"/>
      <c r="U61" s="1344"/>
      <c r="V61" s="1344"/>
      <c r="W61" s="1344"/>
      <c r="X61" s="1346"/>
      <c r="Y61" s="1343"/>
      <c r="Z61" s="1344"/>
      <c r="AA61" s="1344"/>
      <c r="AB61" s="1344"/>
      <c r="AC61" s="1344"/>
      <c r="AD61" s="1344"/>
      <c r="AE61" s="1344"/>
      <c r="AF61" s="1344"/>
      <c r="AG61" s="1344"/>
      <c r="AH61" s="1346"/>
      <c r="AI61" s="51"/>
      <c r="AJ61" s="1258"/>
      <c r="AK61" s="1259"/>
      <c r="AL61" s="1123"/>
      <c r="AM61" s="1123"/>
      <c r="AN61" s="1356"/>
      <c r="AO61" s="1284"/>
      <c r="AP61" s="1357"/>
      <c r="AQ61" s="1118"/>
      <c r="AR61" s="1119"/>
      <c r="AS61" s="1360"/>
      <c r="AT61" s="1361"/>
      <c r="AU61" s="1081"/>
      <c r="AV61" s="1081"/>
      <c r="AW61" s="1081"/>
      <c r="AX61" s="1081"/>
      <c r="AY61" s="1081"/>
      <c r="AZ61" s="1081"/>
      <c r="BA61" s="1081"/>
      <c r="BB61" s="1083"/>
      <c r="BC61" s="1792"/>
      <c r="BD61" s="1793"/>
      <c r="BE61" s="3"/>
      <c r="BF61" s="3"/>
      <c r="BG61" s="3"/>
      <c r="BH61" s="42"/>
      <c r="BI61" s="1078"/>
      <c r="BJ61" s="1078"/>
      <c r="BK61" s="1078"/>
      <c r="BL61" s="1078"/>
      <c r="BM61" s="1078"/>
      <c r="BN61" s="1078"/>
      <c r="BO61" s="1078"/>
      <c r="BP61" s="1078"/>
      <c r="BQ61" s="1078"/>
      <c r="BR61" s="1078"/>
      <c r="BS61" s="1078"/>
      <c r="BT61" s="1078"/>
      <c r="BU61" s="1078"/>
      <c r="BV61" s="1078"/>
      <c r="BW61" s="1078"/>
      <c r="BX61" s="1078"/>
      <c r="BY61" s="1078"/>
      <c r="BZ61" s="1078"/>
      <c r="CA61" s="1078"/>
      <c r="CB61" s="1078"/>
      <c r="CC61" s="50"/>
      <c r="CD61" s="50"/>
      <c r="CE61" s="43"/>
    </row>
    <row r="62" spans="1:83" ht="3" customHeight="1">
      <c r="A62" s="1273"/>
      <c r="B62" s="1274"/>
      <c r="C62" s="1338"/>
      <c r="D62" s="1339"/>
      <c r="E62" s="1339"/>
      <c r="F62" s="1340"/>
      <c r="G62" s="1343"/>
      <c r="H62" s="1344"/>
      <c r="I62" s="1344"/>
      <c r="J62" s="1344"/>
      <c r="K62" s="1344"/>
      <c r="L62" s="1344"/>
      <c r="M62" s="1344"/>
      <c r="N62" s="1344"/>
      <c r="O62" s="1344"/>
      <c r="P62" s="1343"/>
      <c r="Q62" s="1344"/>
      <c r="R62" s="1344"/>
      <c r="S62" s="1344"/>
      <c r="T62" s="1344"/>
      <c r="U62" s="1344"/>
      <c r="V62" s="1344"/>
      <c r="W62" s="1344"/>
      <c r="X62" s="1346"/>
      <c r="Y62" s="1343"/>
      <c r="Z62" s="1344"/>
      <c r="AA62" s="1344"/>
      <c r="AB62" s="1344"/>
      <c r="AC62" s="1344"/>
      <c r="AD62" s="1344"/>
      <c r="AE62" s="1344"/>
      <c r="AF62" s="1344"/>
      <c r="AG62" s="1344"/>
      <c r="AH62" s="1346"/>
      <c r="AI62" s="51"/>
      <c r="AJ62" s="1258"/>
      <c r="AK62" s="1259"/>
      <c r="AL62" s="1123"/>
      <c r="AM62" s="1123"/>
      <c r="AN62" s="1358"/>
      <c r="AO62" s="1286"/>
      <c r="AP62" s="1359"/>
      <c r="AQ62" s="1118"/>
      <c r="AR62" s="1119"/>
      <c r="AS62" s="1360"/>
      <c r="AT62" s="1361"/>
      <c r="AU62" s="1082"/>
      <c r="AV62" s="1082"/>
      <c r="AW62" s="1082"/>
      <c r="AX62" s="1082"/>
      <c r="AY62" s="1082"/>
      <c r="AZ62" s="1082"/>
      <c r="BA62" s="1082"/>
      <c r="BB62" s="1083"/>
      <c r="BC62" s="1792"/>
      <c r="BD62" s="1793"/>
      <c r="BE62" s="3"/>
      <c r="BF62" s="3"/>
      <c r="BG62" s="3"/>
      <c r="BH62" s="42"/>
      <c r="BI62" s="1078"/>
      <c r="BJ62" s="1078"/>
      <c r="BK62" s="1078"/>
      <c r="BL62" s="1078"/>
      <c r="BM62" s="1078"/>
      <c r="BN62" s="1078"/>
      <c r="BO62" s="1078"/>
      <c r="BP62" s="1078"/>
      <c r="BQ62" s="1078"/>
      <c r="BR62" s="1078"/>
      <c r="BS62" s="1078"/>
      <c r="BT62" s="1078"/>
      <c r="BU62" s="1078"/>
      <c r="BV62" s="1078"/>
      <c r="BW62" s="1078"/>
      <c r="BX62" s="1078"/>
      <c r="BY62" s="1078"/>
      <c r="BZ62" s="1078"/>
      <c r="CA62" s="1078"/>
      <c r="CB62" s="1078"/>
      <c r="CC62" s="50"/>
      <c r="CD62" s="50"/>
      <c r="CE62" s="43"/>
    </row>
    <row r="63" spans="1:83" ht="3" customHeight="1">
      <c r="A63" s="1273"/>
      <c r="B63" s="1274"/>
      <c r="C63" s="1338"/>
      <c r="D63" s="1339"/>
      <c r="E63" s="1339"/>
      <c r="F63" s="1340"/>
      <c r="G63" s="1362"/>
      <c r="H63" s="1363"/>
      <c r="I63" s="1363"/>
      <c r="J63" s="1363"/>
      <c r="K63" s="1363"/>
      <c r="L63" s="1363"/>
      <c r="M63" s="1363"/>
      <c r="N63" s="1363"/>
      <c r="O63" s="1363"/>
      <c r="P63" s="1362"/>
      <c r="Q63" s="1363"/>
      <c r="R63" s="1363"/>
      <c r="S63" s="1363"/>
      <c r="T63" s="1363"/>
      <c r="U63" s="1363"/>
      <c r="V63" s="1363"/>
      <c r="W63" s="1363"/>
      <c r="X63" s="1364"/>
      <c r="Y63" s="1362"/>
      <c r="Z63" s="1363"/>
      <c r="AA63" s="1363"/>
      <c r="AB63" s="1363"/>
      <c r="AC63" s="1363"/>
      <c r="AD63" s="1363"/>
      <c r="AE63" s="1363"/>
      <c r="AF63" s="1363"/>
      <c r="AG63" s="1363"/>
      <c r="AH63" s="1364"/>
      <c r="AI63" s="51"/>
      <c r="AJ63" s="1258"/>
      <c r="AK63" s="1259"/>
      <c r="AL63" s="1123"/>
      <c r="AM63" s="1123"/>
      <c r="AN63" s="1117" t="s">
        <v>57</v>
      </c>
      <c r="AO63" s="1117"/>
      <c r="AP63" s="1117"/>
      <c r="AQ63" s="1118" t="s">
        <v>58</v>
      </c>
      <c r="AR63" s="1119"/>
      <c r="AS63" s="1118"/>
      <c r="AT63" s="1119"/>
      <c r="AU63" s="1085">
        <f>SUM(申告書作成!L90:O93)</f>
        <v>0</v>
      </c>
      <c r="AV63" s="1085"/>
      <c r="AW63" s="1085"/>
      <c r="AX63" s="1085"/>
      <c r="AY63" s="1085"/>
      <c r="AZ63" s="1085"/>
      <c r="BA63" s="1085"/>
      <c r="BB63" s="1083" t="s">
        <v>171</v>
      </c>
      <c r="BC63" s="1792"/>
      <c r="BD63" s="1793"/>
      <c r="BE63" s="3"/>
      <c r="BF63" s="3"/>
      <c r="BG63" s="3"/>
      <c r="BH63" s="42"/>
      <c r="BI63" s="1078"/>
      <c r="BJ63" s="1078"/>
      <c r="BK63" s="1078"/>
      <c r="BL63" s="1078"/>
      <c r="BM63" s="1078"/>
      <c r="BN63" s="1078"/>
      <c r="BO63" s="1078"/>
      <c r="BP63" s="1078"/>
      <c r="BQ63" s="1078"/>
      <c r="BR63" s="1078"/>
      <c r="BS63" s="1078"/>
      <c r="BT63" s="1078"/>
      <c r="BU63" s="1078"/>
      <c r="BV63" s="1078"/>
      <c r="BW63" s="1078"/>
      <c r="BX63" s="1078"/>
      <c r="BY63" s="1078"/>
      <c r="BZ63" s="1078"/>
      <c r="CA63" s="1078"/>
      <c r="CB63" s="1078"/>
      <c r="CC63" s="50"/>
      <c r="CD63" s="50"/>
      <c r="CE63" s="43"/>
    </row>
    <row r="64" spans="1:83" ht="3" customHeight="1">
      <c r="A64" s="1273"/>
      <c r="B64" s="1274"/>
      <c r="C64" s="1338"/>
      <c r="D64" s="1339"/>
      <c r="E64" s="1339"/>
      <c r="F64" s="1340"/>
      <c r="G64" s="53"/>
      <c r="H64" s="54"/>
      <c r="I64" s="54"/>
      <c r="J64" s="54"/>
      <c r="K64" s="54"/>
      <c r="L64" s="54"/>
      <c r="M64" s="54"/>
      <c r="N64" s="54"/>
      <c r="O64" s="1347" t="s">
        <v>26</v>
      </c>
      <c r="P64" s="1380" t="s">
        <v>59</v>
      </c>
      <c r="Q64" s="1381"/>
      <c r="R64" s="1381"/>
      <c r="S64" s="1381"/>
      <c r="T64" s="58"/>
      <c r="U64" s="58"/>
      <c r="V64" s="59"/>
      <c r="W64" s="59"/>
      <c r="X64" s="1349" t="s">
        <v>26</v>
      </c>
      <c r="Y64" s="60"/>
      <c r="Z64" s="59"/>
      <c r="AA64" s="59"/>
      <c r="AB64" s="59"/>
      <c r="AC64" s="59"/>
      <c r="AD64" s="59"/>
      <c r="AE64" s="59"/>
      <c r="AF64" s="59"/>
      <c r="AG64" s="1351" t="s">
        <v>26</v>
      </c>
      <c r="AH64" s="1349"/>
      <c r="AI64" s="51"/>
      <c r="AJ64" s="1258"/>
      <c r="AK64" s="1259"/>
      <c r="AL64" s="1123"/>
      <c r="AM64" s="1123"/>
      <c r="AN64" s="1117"/>
      <c r="AO64" s="1117"/>
      <c r="AP64" s="1117"/>
      <c r="AQ64" s="1118"/>
      <c r="AR64" s="1119"/>
      <c r="AS64" s="1118"/>
      <c r="AT64" s="1119"/>
      <c r="AU64" s="1085"/>
      <c r="AV64" s="1085"/>
      <c r="AW64" s="1085"/>
      <c r="AX64" s="1085"/>
      <c r="AY64" s="1085"/>
      <c r="AZ64" s="1085"/>
      <c r="BA64" s="1085"/>
      <c r="BB64" s="1083"/>
      <c r="BC64" s="1792"/>
      <c r="BD64" s="1793"/>
      <c r="BE64" s="3"/>
      <c r="BF64" s="3"/>
      <c r="BG64" s="3"/>
      <c r="BH64" s="42"/>
      <c r="BI64" s="1078"/>
      <c r="BJ64" s="1078"/>
      <c r="BK64" s="1078"/>
      <c r="BL64" s="1078"/>
      <c r="BM64" s="1078"/>
      <c r="BN64" s="1078"/>
      <c r="BO64" s="1078"/>
      <c r="BP64" s="1078"/>
      <c r="BQ64" s="1078"/>
      <c r="BR64" s="1078"/>
      <c r="BS64" s="1078"/>
      <c r="BT64" s="1078"/>
      <c r="BU64" s="1078"/>
      <c r="BV64" s="1078"/>
      <c r="BW64" s="1078"/>
      <c r="BX64" s="1078"/>
      <c r="BY64" s="1078"/>
      <c r="BZ64" s="1078"/>
      <c r="CA64" s="1078"/>
      <c r="CB64" s="1078"/>
      <c r="CC64" s="50"/>
      <c r="CD64" s="50"/>
      <c r="CE64" s="43"/>
    </row>
    <row r="65" spans="1:83" ht="3" customHeight="1">
      <c r="A65" s="1273"/>
      <c r="B65" s="1274"/>
      <c r="C65" s="1338"/>
      <c r="D65" s="1339"/>
      <c r="E65" s="1339"/>
      <c r="F65" s="1340"/>
      <c r="G65" s="55"/>
      <c r="H65" s="56"/>
      <c r="I65" s="56"/>
      <c r="J65" s="56"/>
      <c r="K65" s="56"/>
      <c r="L65" s="56"/>
      <c r="M65" s="56"/>
      <c r="N65" s="56"/>
      <c r="O65" s="1348"/>
      <c r="P65" s="1382"/>
      <c r="Q65" s="1383"/>
      <c r="R65" s="1383"/>
      <c r="S65" s="1383"/>
      <c r="T65" s="61"/>
      <c r="U65" s="61"/>
      <c r="V65" s="62"/>
      <c r="W65" s="62"/>
      <c r="X65" s="1350"/>
      <c r="Y65" s="63"/>
      <c r="Z65" s="62"/>
      <c r="AA65" s="62"/>
      <c r="AB65" s="62"/>
      <c r="AC65" s="62"/>
      <c r="AD65" s="62"/>
      <c r="AE65" s="62"/>
      <c r="AF65" s="62"/>
      <c r="AG65" s="1352"/>
      <c r="AH65" s="1350"/>
      <c r="AI65" s="51"/>
      <c r="AJ65" s="1258"/>
      <c r="AK65" s="1259"/>
      <c r="AL65" s="1123"/>
      <c r="AM65" s="1123"/>
      <c r="AN65" s="1117"/>
      <c r="AO65" s="1117"/>
      <c r="AP65" s="1117"/>
      <c r="AQ65" s="1118"/>
      <c r="AR65" s="1119"/>
      <c r="AS65" s="1118"/>
      <c r="AT65" s="1119"/>
      <c r="AU65" s="1085"/>
      <c r="AV65" s="1085"/>
      <c r="AW65" s="1085"/>
      <c r="AX65" s="1085"/>
      <c r="AY65" s="1085"/>
      <c r="AZ65" s="1085"/>
      <c r="BA65" s="1085"/>
      <c r="BB65" s="1083"/>
      <c r="BC65" s="1792"/>
      <c r="BD65" s="1793"/>
      <c r="BE65" s="3"/>
      <c r="BF65" s="3"/>
      <c r="BG65" s="3"/>
      <c r="BH65" s="42"/>
      <c r="BI65" s="1078"/>
      <c r="BJ65" s="1078"/>
      <c r="BK65" s="1078"/>
      <c r="BL65" s="1078"/>
      <c r="BM65" s="1078"/>
      <c r="BN65" s="1078"/>
      <c r="BO65" s="1078"/>
      <c r="BP65" s="1078"/>
      <c r="BQ65" s="1078"/>
      <c r="BR65" s="1078"/>
      <c r="BS65" s="1078"/>
      <c r="BT65" s="1078"/>
      <c r="BU65" s="1078"/>
      <c r="BV65" s="1078"/>
      <c r="BW65" s="1078"/>
      <c r="BX65" s="1078"/>
      <c r="BY65" s="1078"/>
      <c r="BZ65" s="1078"/>
      <c r="CA65" s="1078"/>
      <c r="CB65" s="1078"/>
      <c r="CC65" s="50"/>
      <c r="CD65" s="50"/>
      <c r="CE65" s="43"/>
    </row>
    <row r="66" spans="1:83" ht="3" customHeight="1">
      <c r="A66" s="1273"/>
      <c r="B66" s="1274"/>
      <c r="C66" s="1338"/>
      <c r="D66" s="1339"/>
      <c r="E66" s="1339"/>
      <c r="F66" s="1340"/>
      <c r="G66" s="55"/>
      <c r="H66" s="56"/>
      <c r="I66" s="56"/>
      <c r="J66" s="56"/>
      <c r="K66" s="56"/>
      <c r="L66" s="56"/>
      <c r="M66" s="56"/>
      <c r="N66" s="56"/>
      <c r="O66" s="1348"/>
      <c r="P66" s="64"/>
      <c r="Q66" s="65"/>
      <c r="R66" s="1384">
        <f>申告書作成!W60+申告書作成!S83</f>
        <v>0</v>
      </c>
      <c r="S66" s="1384"/>
      <c r="T66" s="1384"/>
      <c r="U66" s="1384"/>
      <c r="V66" s="1384"/>
      <c r="W66" s="1384"/>
      <c r="X66" s="1385"/>
      <c r="Y66" s="63"/>
      <c r="Z66" s="62"/>
      <c r="AA66" s="62"/>
      <c r="AB66" s="62"/>
      <c r="AC66" s="62"/>
      <c r="AD66" s="62"/>
      <c r="AE66" s="62"/>
      <c r="AF66" s="62"/>
      <c r="AG66" s="1352"/>
      <c r="AH66" s="1350"/>
      <c r="AI66" s="51"/>
      <c r="AJ66" s="1258"/>
      <c r="AK66" s="1259"/>
      <c r="AL66" s="1123"/>
      <c r="AM66" s="1123"/>
      <c r="AN66" s="1117"/>
      <c r="AO66" s="1117"/>
      <c r="AP66" s="1117"/>
      <c r="AQ66" s="1118"/>
      <c r="AR66" s="1119"/>
      <c r="AS66" s="1118"/>
      <c r="AT66" s="1119"/>
      <c r="AU66" s="1085"/>
      <c r="AV66" s="1085"/>
      <c r="AW66" s="1085"/>
      <c r="AX66" s="1085"/>
      <c r="AY66" s="1085"/>
      <c r="AZ66" s="1085"/>
      <c r="BA66" s="1085"/>
      <c r="BB66" s="1083"/>
      <c r="BC66" s="1792"/>
      <c r="BD66" s="1793"/>
      <c r="BE66" s="3"/>
      <c r="BF66" s="3"/>
      <c r="BG66" s="3"/>
      <c r="BH66" s="42"/>
      <c r="BI66" s="1078"/>
      <c r="BJ66" s="1078"/>
      <c r="BK66" s="1078"/>
      <c r="BL66" s="1078"/>
      <c r="BM66" s="1078"/>
      <c r="BN66" s="1078"/>
      <c r="BO66" s="1078"/>
      <c r="BP66" s="1078"/>
      <c r="BQ66" s="1078"/>
      <c r="BR66" s="1078"/>
      <c r="BS66" s="1078"/>
      <c r="BT66" s="1078"/>
      <c r="BU66" s="1078"/>
      <c r="BV66" s="1078"/>
      <c r="BW66" s="1078"/>
      <c r="BX66" s="1078"/>
      <c r="BY66" s="1078"/>
      <c r="BZ66" s="1078"/>
      <c r="CA66" s="1078"/>
      <c r="CB66" s="1078"/>
      <c r="CC66" s="50"/>
      <c r="CD66" s="50"/>
      <c r="CE66" s="43"/>
    </row>
    <row r="67" spans="1:83" ht="3" customHeight="1">
      <c r="A67" s="1273"/>
      <c r="B67" s="1274"/>
      <c r="C67" s="1338"/>
      <c r="D67" s="1339"/>
      <c r="E67" s="1339"/>
      <c r="F67" s="1340"/>
      <c r="G67" s="55"/>
      <c r="H67" s="56"/>
      <c r="I67" s="56"/>
      <c r="J67" s="56"/>
      <c r="K67" s="56"/>
      <c r="L67" s="56"/>
      <c r="M67" s="56"/>
      <c r="N67" s="56"/>
      <c r="O67" s="56"/>
      <c r="P67" s="64"/>
      <c r="Q67" s="65"/>
      <c r="R67" s="1384"/>
      <c r="S67" s="1384"/>
      <c r="T67" s="1384"/>
      <c r="U67" s="1384"/>
      <c r="V67" s="1384"/>
      <c r="W67" s="1384"/>
      <c r="X67" s="1385"/>
      <c r="Y67" s="63"/>
      <c r="Z67" s="62"/>
      <c r="AA67" s="62"/>
      <c r="AB67" s="62"/>
      <c r="AC67" s="62"/>
      <c r="AD67" s="62"/>
      <c r="AE67" s="62"/>
      <c r="AF67" s="62"/>
      <c r="AG67" s="62"/>
      <c r="AH67" s="66"/>
      <c r="AI67" s="51"/>
      <c r="AJ67" s="1258"/>
      <c r="AK67" s="1259"/>
      <c r="AL67" s="1123"/>
      <c r="AM67" s="1123"/>
      <c r="AN67" s="1117"/>
      <c r="AO67" s="1117"/>
      <c r="AP67" s="1117"/>
      <c r="AQ67" s="1118"/>
      <c r="AR67" s="1119"/>
      <c r="AS67" s="1118"/>
      <c r="AT67" s="1119"/>
      <c r="AU67" s="1085"/>
      <c r="AV67" s="1085"/>
      <c r="AW67" s="1085"/>
      <c r="AX67" s="1085"/>
      <c r="AY67" s="1085"/>
      <c r="AZ67" s="1085"/>
      <c r="BA67" s="1085"/>
      <c r="BB67" s="1083"/>
      <c r="BC67" s="1792"/>
      <c r="BD67" s="1793"/>
      <c r="BE67" s="3"/>
      <c r="BF67" s="3"/>
      <c r="BG67" s="3"/>
      <c r="BH67" s="42"/>
      <c r="BI67" s="1078"/>
      <c r="BJ67" s="1078"/>
      <c r="BK67" s="1078"/>
      <c r="BL67" s="1078"/>
      <c r="BM67" s="1078"/>
      <c r="BN67" s="1078"/>
      <c r="BO67" s="1078"/>
      <c r="BP67" s="1078"/>
      <c r="BQ67" s="1078"/>
      <c r="BR67" s="1078"/>
      <c r="BS67" s="1078"/>
      <c r="BT67" s="1078"/>
      <c r="BU67" s="1078"/>
      <c r="BV67" s="1078"/>
      <c r="BW67" s="1078"/>
      <c r="BX67" s="1078"/>
      <c r="BY67" s="1078"/>
      <c r="BZ67" s="1078"/>
      <c r="CA67" s="1078"/>
      <c r="CB67" s="1078"/>
      <c r="CC67" s="50"/>
      <c r="CD67" s="50"/>
      <c r="CE67" s="43"/>
    </row>
    <row r="68" spans="1:83" ht="3" customHeight="1">
      <c r="A68" s="1273"/>
      <c r="B68" s="1274"/>
      <c r="C68" s="1338"/>
      <c r="D68" s="1339"/>
      <c r="E68" s="1339"/>
      <c r="F68" s="1340"/>
      <c r="G68" s="55"/>
      <c r="H68" s="56"/>
      <c r="I68" s="56"/>
      <c r="J68" s="56"/>
      <c r="K68" s="56"/>
      <c r="L68" s="56"/>
      <c r="M68" s="56"/>
      <c r="N68" s="56"/>
      <c r="O68" s="56"/>
      <c r="P68" s="67"/>
      <c r="Q68" s="68"/>
      <c r="R68" s="1386"/>
      <c r="S68" s="1386"/>
      <c r="T68" s="1386"/>
      <c r="U68" s="1386"/>
      <c r="V68" s="1386"/>
      <c r="W68" s="1386"/>
      <c r="X68" s="1387"/>
      <c r="Y68" s="63"/>
      <c r="Z68" s="62"/>
      <c r="AA68" s="62"/>
      <c r="AB68" s="62"/>
      <c r="AC68" s="62"/>
      <c r="AD68" s="62"/>
      <c r="AE68" s="62"/>
      <c r="AF68" s="62"/>
      <c r="AG68" s="62"/>
      <c r="AH68" s="66"/>
      <c r="AI68" s="51"/>
      <c r="AJ68" s="1258"/>
      <c r="AK68" s="1259"/>
      <c r="AL68" s="1123"/>
      <c r="AM68" s="1123"/>
      <c r="AN68" s="1117"/>
      <c r="AO68" s="1117"/>
      <c r="AP68" s="1117"/>
      <c r="AQ68" s="1118"/>
      <c r="AR68" s="1119"/>
      <c r="AS68" s="1118"/>
      <c r="AT68" s="1119"/>
      <c r="AU68" s="1085"/>
      <c r="AV68" s="1085"/>
      <c r="AW68" s="1085"/>
      <c r="AX68" s="1085"/>
      <c r="AY68" s="1085"/>
      <c r="AZ68" s="1085"/>
      <c r="BA68" s="1085"/>
      <c r="BB68" s="1083"/>
      <c r="BC68" s="1792"/>
      <c r="BD68" s="1793"/>
      <c r="BE68" s="3"/>
      <c r="BF68" s="3"/>
      <c r="BG68" s="3"/>
      <c r="BH68" s="42"/>
      <c r="BI68" s="1078"/>
      <c r="BJ68" s="1078"/>
      <c r="BK68" s="1078"/>
      <c r="BL68" s="1078"/>
      <c r="BM68" s="1078"/>
      <c r="BN68" s="1078"/>
      <c r="BO68" s="1078"/>
      <c r="BP68" s="1078"/>
      <c r="BQ68" s="1078"/>
      <c r="BR68" s="1078"/>
      <c r="BS68" s="1078"/>
      <c r="BT68" s="1078"/>
      <c r="BU68" s="1078"/>
      <c r="BV68" s="1078"/>
      <c r="BW68" s="1078"/>
      <c r="BX68" s="1078"/>
      <c r="BY68" s="1078"/>
      <c r="BZ68" s="1078"/>
      <c r="CA68" s="1078"/>
      <c r="CB68" s="1078"/>
      <c r="CC68" s="50"/>
      <c r="CD68" s="50"/>
      <c r="CE68" s="43"/>
    </row>
    <row r="69" spans="1:83" ht="3" customHeight="1">
      <c r="A69" s="1273"/>
      <c r="B69" s="1274"/>
      <c r="C69" s="1338"/>
      <c r="D69" s="1339"/>
      <c r="E69" s="1339"/>
      <c r="F69" s="1340"/>
      <c r="G69" s="1264">
        <f>申告書作成!L341</f>
        <v>0</v>
      </c>
      <c r="H69" s="1265"/>
      <c r="I69" s="1265"/>
      <c r="J69" s="1265"/>
      <c r="K69" s="1265"/>
      <c r="L69" s="1265"/>
      <c r="M69" s="1265"/>
      <c r="N69" s="1265"/>
      <c r="O69" s="1266"/>
      <c r="P69" s="1264">
        <f>申告書作成!L349</f>
        <v>0</v>
      </c>
      <c r="Q69" s="1265"/>
      <c r="R69" s="1265"/>
      <c r="S69" s="1265"/>
      <c r="T69" s="1265"/>
      <c r="U69" s="1265"/>
      <c r="V69" s="1265"/>
      <c r="W69" s="1265"/>
      <c r="X69" s="1266"/>
      <c r="Y69" s="1108">
        <f>SUM(G54,P54,Y54,G69,P69,R66)</f>
        <v>0</v>
      </c>
      <c r="Z69" s="1109"/>
      <c r="AA69" s="1109"/>
      <c r="AB69" s="1109"/>
      <c r="AC69" s="1109"/>
      <c r="AD69" s="1109"/>
      <c r="AE69" s="1109"/>
      <c r="AF69" s="1109"/>
      <c r="AG69" s="1109"/>
      <c r="AH69" s="1110"/>
      <c r="AI69" s="51"/>
      <c r="AJ69" s="1258"/>
      <c r="AK69" s="1259"/>
      <c r="AL69" s="1123" t="s">
        <v>60</v>
      </c>
      <c r="AM69" s="1123"/>
      <c r="AN69" s="1117" t="s">
        <v>61</v>
      </c>
      <c r="AO69" s="1117"/>
      <c r="AP69" s="1117"/>
      <c r="AQ69" s="1118" t="s">
        <v>62</v>
      </c>
      <c r="AR69" s="1119"/>
      <c r="AS69" s="1118"/>
      <c r="AT69" s="1119"/>
      <c r="AU69" s="1085"/>
      <c r="AV69" s="1085"/>
      <c r="AW69" s="1085"/>
      <c r="AX69" s="1085"/>
      <c r="AY69" s="1085"/>
      <c r="AZ69" s="1085"/>
      <c r="BA69" s="1085"/>
      <c r="BB69" s="1083" t="s">
        <v>171</v>
      </c>
      <c r="BC69" s="1792"/>
      <c r="BD69" s="1793"/>
      <c r="BE69" s="3"/>
      <c r="BF69" s="3"/>
      <c r="BG69" s="3"/>
      <c r="BH69" s="42"/>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50"/>
      <c r="CD69" s="50"/>
      <c r="CE69" s="43"/>
    </row>
    <row r="70" spans="1:83" ht="3" customHeight="1">
      <c r="A70" s="1273"/>
      <c r="B70" s="1274"/>
      <c r="C70" s="1338"/>
      <c r="D70" s="1339"/>
      <c r="E70" s="1339"/>
      <c r="F70" s="1340"/>
      <c r="G70" s="1267"/>
      <c r="H70" s="1268"/>
      <c r="I70" s="1268"/>
      <c r="J70" s="1268"/>
      <c r="K70" s="1268"/>
      <c r="L70" s="1268"/>
      <c r="M70" s="1268"/>
      <c r="N70" s="1268"/>
      <c r="O70" s="1269"/>
      <c r="P70" s="1267"/>
      <c r="Q70" s="1268"/>
      <c r="R70" s="1268"/>
      <c r="S70" s="1268"/>
      <c r="T70" s="1268"/>
      <c r="U70" s="1268"/>
      <c r="V70" s="1268"/>
      <c r="W70" s="1268"/>
      <c r="X70" s="1269"/>
      <c r="Y70" s="1111"/>
      <c r="Z70" s="1112"/>
      <c r="AA70" s="1112"/>
      <c r="AB70" s="1112"/>
      <c r="AC70" s="1112"/>
      <c r="AD70" s="1112"/>
      <c r="AE70" s="1112"/>
      <c r="AF70" s="1112"/>
      <c r="AG70" s="1112"/>
      <c r="AH70" s="1113"/>
      <c r="AI70" s="51"/>
      <c r="AJ70" s="1258"/>
      <c r="AK70" s="1259"/>
      <c r="AL70" s="1123"/>
      <c r="AM70" s="1123"/>
      <c r="AN70" s="1117"/>
      <c r="AO70" s="1117"/>
      <c r="AP70" s="1117"/>
      <c r="AQ70" s="1118"/>
      <c r="AR70" s="1119"/>
      <c r="AS70" s="1118"/>
      <c r="AT70" s="1119"/>
      <c r="AU70" s="1085"/>
      <c r="AV70" s="1085"/>
      <c r="AW70" s="1085"/>
      <c r="AX70" s="1085"/>
      <c r="AY70" s="1085"/>
      <c r="AZ70" s="1085"/>
      <c r="BA70" s="1085"/>
      <c r="BB70" s="1083"/>
      <c r="BC70" s="1792"/>
      <c r="BD70" s="1793"/>
      <c r="BE70" s="3"/>
      <c r="BF70" s="3"/>
      <c r="BG70" s="3"/>
      <c r="BH70" s="42"/>
      <c r="BI70" s="1078"/>
      <c r="BJ70" s="1078"/>
      <c r="BK70" s="1078"/>
      <c r="BL70" s="1078"/>
      <c r="BM70" s="1078"/>
      <c r="BN70" s="1078"/>
      <c r="BO70" s="1078"/>
      <c r="BP70" s="1078"/>
      <c r="BQ70" s="1078"/>
      <c r="BR70" s="1078"/>
      <c r="BS70" s="1078"/>
      <c r="BT70" s="1078"/>
      <c r="BU70" s="1078"/>
      <c r="BV70" s="1078"/>
      <c r="BW70" s="1078"/>
      <c r="BX70" s="1078"/>
      <c r="BY70" s="1078"/>
      <c r="BZ70" s="1078"/>
      <c r="CA70" s="1078"/>
      <c r="CB70" s="1078"/>
      <c r="CC70" s="50"/>
      <c r="CD70" s="50"/>
      <c r="CE70" s="43"/>
    </row>
    <row r="71" spans="1:83" ht="3" customHeight="1">
      <c r="A71" s="1273"/>
      <c r="B71" s="1274"/>
      <c r="C71" s="1338"/>
      <c r="D71" s="1339"/>
      <c r="E71" s="1339"/>
      <c r="F71" s="1340"/>
      <c r="G71" s="1267"/>
      <c r="H71" s="1268"/>
      <c r="I71" s="1268"/>
      <c r="J71" s="1268"/>
      <c r="K71" s="1268"/>
      <c r="L71" s="1268"/>
      <c r="M71" s="1268"/>
      <c r="N71" s="1268"/>
      <c r="O71" s="1269"/>
      <c r="P71" s="1267"/>
      <c r="Q71" s="1268"/>
      <c r="R71" s="1268"/>
      <c r="S71" s="1268"/>
      <c r="T71" s="1268"/>
      <c r="U71" s="1268"/>
      <c r="V71" s="1268"/>
      <c r="W71" s="1268"/>
      <c r="X71" s="1269"/>
      <c r="Y71" s="1111"/>
      <c r="Z71" s="1112"/>
      <c r="AA71" s="1112"/>
      <c r="AB71" s="1112"/>
      <c r="AC71" s="1112"/>
      <c r="AD71" s="1112"/>
      <c r="AE71" s="1112"/>
      <c r="AF71" s="1112"/>
      <c r="AG71" s="1112"/>
      <c r="AH71" s="1113"/>
      <c r="AI71" s="51"/>
      <c r="AJ71" s="1258"/>
      <c r="AK71" s="1259"/>
      <c r="AL71" s="1123"/>
      <c r="AM71" s="1123"/>
      <c r="AN71" s="1117"/>
      <c r="AO71" s="1117"/>
      <c r="AP71" s="1117"/>
      <c r="AQ71" s="1118"/>
      <c r="AR71" s="1119"/>
      <c r="AS71" s="1118"/>
      <c r="AT71" s="1119"/>
      <c r="AU71" s="1085"/>
      <c r="AV71" s="1085"/>
      <c r="AW71" s="1085"/>
      <c r="AX71" s="1085"/>
      <c r="AY71" s="1085"/>
      <c r="AZ71" s="1085"/>
      <c r="BA71" s="1085"/>
      <c r="BB71" s="1083"/>
      <c r="BC71" s="1792"/>
      <c r="BD71" s="1793"/>
      <c r="BE71" s="3"/>
      <c r="BF71" s="3"/>
      <c r="BG71" s="3"/>
      <c r="BH71" s="42"/>
      <c r="BI71" s="1078"/>
      <c r="BJ71" s="1078"/>
      <c r="BK71" s="1078"/>
      <c r="BL71" s="1078"/>
      <c r="BM71" s="1078"/>
      <c r="BN71" s="1078"/>
      <c r="BO71" s="1078"/>
      <c r="BP71" s="1078"/>
      <c r="BQ71" s="1078"/>
      <c r="BR71" s="1078"/>
      <c r="BS71" s="1078"/>
      <c r="BT71" s="1078"/>
      <c r="BU71" s="1078"/>
      <c r="BV71" s="1078"/>
      <c r="BW71" s="1078"/>
      <c r="BX71" s="1078"/>
      <c r="BY71" s="1078"/>
      <c r="BZ71" s="1078"/>
      <c r="CA71" s="1078"/>
      <c r="CB71" s="1078"/>
      <c r="CC71" s="50"/>
      <c r="CD71" s="50"/>
      <c r="CE71" s="43"/>
    </row>
    <row r="72" spans="1:83" ht="3" customHeight="1">
      <c r="A72" s="1273"/>
      <c r="B72" s="1274"/>
      <c r="C72" s="1338"/>
      <c r="D72" s="1339"/>
      <c r="E72" s="1339"/>
      <c r="F72" s="1340"/>
      <c r="G72" s="1267"/>
      <c r="H72" s="1268"/>
      <c r="I72" s="1268"/>
      <c r="J72" s="1268"/>
      <c r="K72" s="1268"/>
      <c r="L72" s="1268"/>
      <c r="M72" s="1268"/>
      <c r="N72" s="1268"/>
      <c r="O72" s="1269"/>
      <c r="P72" s="1267"/>
      <c r="Q72" s="1268"/>
      <c r="R72" s="1268"/>
      <c r="S72" s="1268"/>
      <c r="T72" s="1268"/>
      <c r="U72" s="1268"/>
      <c r="V72" s="1268"/>
      <c r="W72" s="1268"/>
      <c r="X72" s="1269"/>
      <c r="Y72" s="1111"/>
      <c r="Z72" s="1112"/>
      <c r="AA72" s="1112"/>
      <c r="AB72" s="1112"/>
      <c r="AC72" s="1112"/>
      <c r="AD72" s="1112"/>
      <c r="AE72" s="1112"/>
      <c r="AF72" s="1112"/>
      <c r="AG72" s="1112"/>
      <c r="AH72" s="1113"/>
      <c r="AI72" s="51"/>
      <c r="AJ72" s="1258"/>
      <c r="AK72" s="1259"/>
      <c r="AL72" s="1123"/>
      <c r="AM72" s="1123"/>
      <c r="AN72" s="1117"/>
      <c r="AO72" s="1117"/>
      <c r="AP72" s="1117"/>
      <c r="AQ72" s="1118"/>
      <c r="AR72" s="1119"/>
      <c r="AS72" s="1118"/>
      <c r="AT72" s="1119"/>
      <c r="AU72" s="1085"/>
      <c r="AV72" s="1085"/>
      <c r="AW72" s="1085"/>
      <c r="AX72" s="1085"/>
      <c r="AY72" s="1085"/>
      <c r="AZ72" s="1085"/>
      <c r="BA72" s="1085"/>
      <c r="BB72" s="1083"/>
      <c r="BC72" s="1792"/>
      <c r="BD72" s="1793"/>
      <c r="BE72" s="3"/>
      <c r="BF72" s="3"/>
      <c r="BG72" s="3"/>
      <c r="BH72" s="42"/>
      <c r="BI72" s="1078"/>
      <c r="BJ72" s="1078"/>
      <c r="BK72" s="1078"/>
      <c r="BL72" s="1078"/>
      <c r="BM72" s="1078"/>
      <c r="BN72" s="1078"/>
      <c r="BO72" s="1078"/>
      <c r="BP72" s="1078"/>
      <c r="BQ72" s="1078"/>
      <c r="BR72" s="1078"/>
      <c r="BS72" s="1078"/>
      <c r="BT72" s="1078"/>
      <c r="BU72" s="1078"/>
      <c r="BV72" s="1078"/>
      <c r="BW72" s="1078"/>
      <c r="BX72" s="1078"/>
      <c r="BY72" s="1078"/>
      <c r="BZ72" s="1078"/>
      <c r="CA72" s="1078"/>
      <c r="CB72" s="1078"/>
      <c r="CC72" s="50"/>
      <c r="CD72" s="50"/>
      <c r="CE72" s="43"/>
    </row>
    <row r="73" spans="1:83" ht="3" customHeight="1">
      <c r="A73" s="1273"/>
      <c r="B73" s="1274"/>
      <c r="C73" s="1338"/>
      <c r="D73" s="1339"/>
      <c r="E73" s="1339"/>
      <c r="F73" s="1340"/>
      <c r="G73" s="1270"/>
      <c r="H73" s="1271"/>
      <c r="I73" s="1271"/>
      <c r="J73" s="1271"/>
      <c r="K73" s="1271"/>
      <c r="L73" s="1271"/>
      <c r="M73" s="1271"/>
      <c r="N73" s="1271"/>
      <c r="O73" s="1272"/>
      <c r="P73" s="1270"/>
      <c r="Q73" s="1271"/>
      <c r="R73" s="1271"/>
      <c r="S73" s="1271"/>
      <c r="T73" s="1271"/>
      <c r="U73" s="1271"/>
      <c r="V73" s="1271"/>
      <c r="W73" s="1271"/>
      <c r="X73" s="1272"/>
      <c r="Y73" s="1114"/>
      <c r="Z73" s="1115"/>
      <c r="AA73" s="1115"/>
      <c r="AB73" s="1115"/>
      <c r="AC73" s="1115"/>
      <c r="AD73" s="1115"/>
      <c r="AE73" s="1115"/>
      <c r="AF73" s="1115"/>
      <c r="AG73" s="1115"/>
      <c r="AH73" s="1116"/>
      <c r="AI73" s="51"/>
      <c r="AJ73" s="1258"/>
      <c r="AK73" s="1259"/>
      <c r="AL73" s="1123"/>
      <c r="AM73" s="1123"/>
      <c r="AN73" s="1117"/>
      <c r="AO73" s="1117"/>
      <c r="AP73" s="1117"/>
      <c r="AQ73" s="1118"/>
      <c r="AR73" s="1119"/>
      <c r="AS73" s="1118"/>
      <c r="AT73" s="1119"/>
      <c r="AU73" s="1085"/>
      <c r="AV73" s="1085"/>
      <c r="AW73" s="1085"/>
      <c r="AX73" s="1085"/>
      <c r="AY73" s="1085"/>
      <c r="AZ73" s="1085"/>
      <c r="BA73" s="1085"/>
      <c r="BB73" s="1083"/>
      <c r="BC73" s="1792"/>
      <c r="BD73" s="1793"/>
      <c r="BE73" s="3"/>
      <c r="BF73" s="3"/>
      <c r="BG73" s="3"/>
      <c r="BH73" s="42"/>
      <c r="BI73" s="1078"/>
      <c r="BJ73" s="1078"/>
      <c r="BK73" s="1078"/>
      <c r="BL73" s="1078"/>
      <c r="BM73" s="1078"/>
      <c r="BN73" s="1078"/>
      <c r="BO73" s="1078"/>
      <c r="BP73" s="1078"/>
      <c r="BQ73" s="1078"/>
      <c r="BR73" s="1078"/>
      <c r="BS73" s="1078"/>
      <c r="BT73" s="1078"/>
      <c r="BU73" s="1078"/>
      <c r="BV73" s="1078"/>
      <c r="BW73" s="1078"/>
      <c r="BX73" s="1078"/>
      <c r="BY73" s="1078"/>
      <c r="BZ73" s="1078"/>
      <c r="CA73" s="1078"/>
      <c r="CB73" s="1078"/>
      <c r="CC73" s="50"/>
      <c r="CD73" s="50"/>
      <c r="CE73" s="43"/>
    </row>
    <row r="74" spans="1:83" ht="3" customHeight="1">
      <c r="A74" s="1273"/>
      <c r="B74" s="1274"/>
      <c r="C74" s="1408" t="s">
        <v>63</v>
      </c>
      <c r="D74" s="1408"/>
      <c r="E74" s="1408"/>
      <c r="F74" s="1408"/>
      <c r="G74" s="1281" t="s">
        <v>64</v>
      </c>
      <c r="H74" s="1282"/>
      <c r="I74" s="1282"/>
      <c r="J74" s="1282"/>
      <c r="K74" s="1282"/>
      <c r="L74" s="1282"/>
      <c r="M74" s="1366"/>
      <c r="N74" s="1365" t="s">
        <v>65</v>
      </c>
      <c r="O74" s="1282"/>
      <c r="P74" s="1282"/>
      <c r="Q74" s="1282"/>
      <c r="R74" s="1282"/>
      <c r="S74" s="1282"/>
      <c r="T74" s="1366"/>
      <c r="U74" s="1365" t="s">
        <v>66</v>
      </c>
      <c r="V74" s="1282"/>
      <c r="W74" s="1282"/>
      <c r="X74" s="1282"/>
      <c r="Y74" s="1282"/>
      <c r="Z74" s="1282"/>
      <c r="AA74" s="1366"/>
      <c r="AB74" s="1365" t="s">
        <v>67</v>
      </c>
      <c r="AC74" s="1282"/>
      <c r="AD74" s="1282"/>
      <c r="AE74" s="1282"/>
      <c r="AF74" s="1282"/>
      <c r="AG74" s="1282"/>
      <c r="AH74" s="1367"/>
      <c r="AI74" s="51"/>
      <c r="AJ74" s="1258"/>
      <c r="AK74" s="1259"/>
      <c r="AL74" s="1123"/>
      <c r="AM74" s="1123"/>
      <c r="AN74" s="1117"/>
      <c r="AO74" s="1117"/>
      <c r="AP74" s="1117"/>
      <c r="AQ74" s="1118"/>
      <c r="AR74" s="1119"/>
      <c r="AS74" s="1118"/>
      <c r="AT74" s="1119"/>
      <c r="AU74" s="1085"/>
      <c r="AV74" s="1085"/>
      <c r="AW74" s="1085"/>
      <c r="AX74" s="1085"/>
      <c r="AY74" s="1085"/>
      <c r="AZ74" s="1085"/>
      <c r="BA74" s="1085"/>
      <c r="BB74" s="1083"/>
      <c r="BC74" s="1792"/>
      <c r="BD74" s="1793"/>
      <c r="BE74" s="3"/>
      <c r="BF74" s="3"/>
      <c r="BG74" s="3"/>
      <c r="BH74" s="42"/>
      <c r="BI74" s="1078"/>
      <c r="BJ74" s="1078"/>
      <c r="BK74" s="1078"/>
      <c r="BL74" s="1078"/>
      <c r="BM74" s="1078"/>
      <c r="BN74" s="1078"/>
      <c r="BO74" s="1078"/>
      <c r="BP74" s="1078"/>
      <c r="BQ74" s="1078"/>
      <c r="BR74" s="1078"/>
      <c r="BS74" s="1078"/>
      <c r="BT74" s="1078"/>
      <c r="BU74" s="1078"/>
      <c r="BV74" s="1078"/>
      <c r="BW74" s="1078"/>
      <c r="BX74" s="1078"/>
      <c r="BY74" s="1078"/>
      <c r="BZ74" s="1078"/>
      <c r="CA74" s="1078"/>
      <c r="CB74" s="1078"/>
      <c r="CC74" s="50"/>
      <c r="CD74" s="50"/>
      <c r="CE74" s="43"/>
    </row>
    <row r="75" spans="1:83" ht="3" customHeight="1">
      <c r="A75" s="1273"/>
      <c r="B75" s="1274"/>
      <c r="C75" s="1408"/>
      <c r="D75" s="1408"/>
      <c r="E75" s="1408"/>
      <c r="F75" s="1408"/>
      <c r="G75" s="1283"/>
      <c r="H75" s="1284"/>
      <c r="I75" s="1284"/>
      <c r="J75" s="1284"/>
      <c r="K75" s="1284"/>
      <c r="L75" s="1284"/>
      <c r="M75" s="1357"/>
      <c r="N75" s="1356"/>
      <c r="O75" s="1284"/>
      <c r="P75" s="1284"/>
      <c r="Q75" s="1284"/>
      <c r="R75" s="1284"/>
      <c r="S75" s="1284"/>
      <c r="T75" s="1357"/>
      <c r="U75" s="1356"/>
      <c r="V75" s="1284"/>
      <c r="W75" s="1284"/>
      <c r="X75" s="1284"/>
      <c r="Y75" s="1284"/>
      <c r="Z75" s="1284"/>
      <c r="AA75" s="1357"/>
      <c r="AB75" s="1356"/>
      <c r="AC75" s="1284"/>
      <c r="AD75" s="1284"/>
      <c r="AE75" s="1284"/>
      <c r="AF75" s="1284"/>
      <c r="AG75" s="1284"/>
      <c r="AH75" s="1368"/>
      <c r="AI75" s="51"/>
      <c r="AJ75" s="1258"/>
      <c r="AK75" s="1259"/>
      <c r="AL75" s="1123"/>
      <c r="AM75" s="1123"/>
      <c r="AN75" s="1117" t="s">
        <v>68</v>
      </c>
      <c r="AO75" s="1117"/>
      <c r="AP75" s="1117"/>
      <c r="AQ75" s="1118" t="s">
        <v>69</v>
      </c>
      <c r="AR75" s="1119"/>
      <c r="AS75" s="1118"/>
      <c r="AT75" s="1119"/>
      <c r="AU75" s="1085"/>
      <c r="AV75" s="1085"/>
      <c r="AW75" s="1085"/>
      <c r="AX75" s="1085"/>
      <c r="AY75" s="1085"/>
      <c r="AZ75" s="1085"/>
      <c r="BA75" s="1085"/>
      <c r="BB75" s="1083" t="s">
        <v>171</v>
      </c>
      <c r="BC75" s="1792"/>
      <c r="BD75" s="1793"/>
      <c r="BE75" s="3"/>
      <c r="BF75" s="3"/>
      <c r="BG75" s="3"/>
      <c r="BH75" s="42"/>
      <c r="BI75" s="1078"/>
      <c r="BJ75" s="1078"/>
      <c r="BK75" s="1078"/>
      <c r="BL75" s="1078"/>
      <c r="BM75" s="1078"/>
      <c r="BN75" s="1078"/>
      <c r="BO75" s="1078"/>
      <c r="BP75" s="1078"/>
      <c r="BQ75" s="1078"/>
      <c r="BR75" s="1078"/>
      <c r="BS75" s="1078"/>
      <c r="BT75" s="1078"/>
      <c r="BU75" s="1078"/>
      <c r="BV75" s="1078"/>
      <c r="BW75" s="1078"/>
      <c r="BX75" s="1078"/>
      <c r="BY75" s="1078"/>
      <c r="BZ75" s="1078"/>
      <c r="CA75" s="1078"/>
      <c r="CB75" s="1078"/>
      <c r="CC75" s="50"/>
      <c r="CD75" s="50"/>
      <c r="CE75" s="43"/>
    </row>
    <row r="76" spans="1:83" ht="3" customHeight="1">
      <c r="A76" s="1273"/>
      <c r="B76" s="1273"/>
      <c r="C76" s="1408"/>
      <c r="D76" s="1408"/>
      <c r="E76" s="1408"/>
      <c r="F76" s="1408"/>
      <c r="G76" s="1283"/>
      <c r="H76" s="1284"/>
      <c r="I76" s="1284"/>
      <c r="J76" s="1284"/>
      <c r="K76" s="1284"/>
      <c r="L76" s="1284"/>
      <c r="M76" s="1357"/>
      <c r="N76" s="1356"/>
      <c r="O76" s="1284"/>
      <c r="P76" s="1284"/>
      <c r="Q76" s="1284"/>
      <c r="R76" s="1284"/>
      <c r="S76" s="1284"/>
      <c r="T76" s="1357"/>
      <c r="U76" s="1356"/>
      <c r="V76" s="1284"/>
      <c r="W76" s="1284"/>
      <c r="X76" s="1284"/>
      <c r="Y76" s="1284"/>
      <c r="Z76" s="1284"/>
      <c r="AA76" s="1357"/>
      <c r="AB76" s="1356"/>
      <c r="AC76" s="1284"/>
      <c r="AD76" s="1284"/>
      <c r="AE76" s="1284"/>
      <c r="AF76" s="1284"/>
      <c r="AG76" s="1284"/>
      <c r="AH76" s="1368"/>
      <c r="AI76" s="51"/>
      <c r="AJ76" s="1258"/>
      <c r="AK76" s="1259"/>
      <c r="AL76" s="1123"/>
      <c r="AM76" s="1123"/>
      <c r="AN76" s="1117"/>
      <c r="AO76" s="1117"/>
      <c r="AP76" s="1117"/>
      <c r="AQ76" s="1118"/>
      <c r="AR76" s="1119"/>
      <c r="AS76" s="1118"/>
      <c r="AT76" s="1119"/>
      <c r="AU76" s="1085"/>
      <c r="AV76" s="1085"/>
      <c r="AW76" s="1085"/>
      <c r="AX76" s="1085"/>
      <c r="AY76" s="1085"/>
      <c r="AZ76" s="1085"/>
      <c r="BA76" s="1085"/>
      <c r="BB76" s="1083"/>
      <c r="BC76" s="1792"/>
      <c r="BD76" s="1793"/>
      <c r="BE76" s="3"/>
      <c r="BF76" s="3"/>
      <c r="BG76" s="3"/>
      <c r="BH76" s="42"/>
      <c r="BI76" s="1078"/>
      <c r="BJ76" s="1078"/>
      <c r="BK76" s="1078"/>
      <c r="BL76" s="1078"/>
      <c r="BM76" s="1078"/>
      <c r="BN76" s="1078"/>
      <c r="BO76" s="1078"/>
      <c r="BP76" s="1078"/>
      <c r="BQ76" s="1078"/>
      <c r="BR76" s="1078"/>
      <c r="BS76" s="1078"/>
      <c r="BT76" s="1078"/>
      <c r="BU76" s="1078"/>
      <c r="BV76" s="1078"/>
      <c r="BW76" s="1078"/>
      <c r="BX76" s="1078"/>
      <c r="BY76" s="1078"/>
      <c r="BZ76" s="1078"/>
      <c r="CA76" s="1078"/>
      <c r="CB76" s="1078"/>
      <c r="CC76" s="50"/>
      <c r="CD76" s="50"/>
      <c r="CE76" s="43"/>
    </row>
    <row r="77" spans="1:83" ht="3" customHeight="1">
      <c r="A77" s="1273"/>
      <c r="B77" s="1273"/>
      <c r="C77" s="1408"/>
      <c r="D77" s="1408"/>
      <c r="E77" s="1408"/>
      <c r="F77" s="1408"/>
      <c r="G77" s="1283"/>
      <c r="H77" s="1284"/>
      <c r="I77" s="1284"/>
      <c r="J77" s="1284"/>
      <c r="K77" s="1284"/>
      <c r="L77" s="1284"/>
      <c r="M77" s="1357"/>
      <c r="N77" s="1356"/>
      <c r="O77" s="1284"/>
      <c r="P77" s="1284"/>
      <c r="Q77" s="1284"/>
      <c r="R77" s="1284"/>
      <c r="S77" s="1284"/>
      <c r="T77" s="1357"/>
      <c r="U77" s="1356"/>
      <c r="V77" s="1284"/>
      <c r="W77" s="1284"/>
      <c r="X77" s="1284"/>
      <c r="Y77" s="1284"/>
      <c r="Z77" s="1284"/>
      <c r="AA77" s="1357"/>
      <c r="AB77" s="1356"/>
      <c r="AC77" s="1284"/>
      <c r="AD77" s="1284"/>
      <c r="AE77" s="1284"/>
      <c r="AF77" s="1284"/>
      <c r="AG77" s="1284"/>
      <c r="AH77" s="1368"/>
      <c r="AI77" s="51"/>
      <c r="AJ77" s="1258"/>
      <c r="AK77" s="1259"/>
      <c r="AL77" s="1123"/>
      <c r="AM77" s="1123"/>
      <c r="AN77" s="1117"/>
      <c r="AO77" s="1117"/>
      <c r="AP77" s="1117"/>
      <c r="AQ77" s="1118"/>
      <c r="AR77" s="1119"/>
      <c r="AS77" s="1118"/>
      <c r="AT77" s="1119"/>
      <c r="AU77" s="1085"/>
      <c r="AV77" s="1085"/>
      <c r="AW77" s="1085"/>
      <c r="AX77" s="1085"/>
      <c r="AY77" s="1085"/>
      <c r="AZ77" s="1085"/>
      <c r="BA77" s="1085"/>
      <c r="BB77" s="1083"/>
      <c r="BC77" s="1792"/>
      <c r="BD77" s="1793"/>
      <c r="BE77" s="3"/>
      <c r="BF77" s="3"/>
      <c r="BG77" s="3"/>
      <c r="BH77" s="42"/>
      <c r="BI77" s="1078"/>
      <c r="BJ77" s="1078"/>
      <c r="BK77" s="1078"/>
      <c r="BL77" s="1078"/>
      <c r="BM77" s="1078"/>
      <c r="BN77" s="1078"/>
      <c r="BO77" s="1078"/>
      <c r="BP77" s="1078"/>
      <c r="BQ77" s="1078"/>
      <c r="BR77" s="1078"/>
      <c r="BS77" s="1078"/>
      <c r="BT77" s="1078"/>
      <c r="BU77" s="1078"/>
      <c r="BV77" s="1078"/>
      <c r="BW77" s="1078"/>
      <c r="BX77" s="1078"/>
      <c r="BY77" s="1078"/>
      <c r="BZ77" s="1078"/>
      <c r="CA77" s="1078"/>
      <c r="CB77" s="1078"/>
      <c r="CC77" s="50"/>
      <c r="CD77" s="50"/>
      <c r="CE77" s="43"/>
    </row>
    <row r="78" spans="1:83" ht="3" customHeight="1">
      <c r="A78" s="1273"/>
      <c r="B78" s="1273"/>
      <c r="C78" s="1408"/>
      <c r="D78" s="1408"/>
      <c r="E78" s="1408"/>
      <c r="F78" s="1408"/>
      <c r="G78" s="1285"/>
      <c r="H78" s="1286"/>
      <c r="I78" s="1286"/>
      <c r="J78" s="1286"/>
      <c r="K78" s="1286"/>
      <c r="L78" s="1286"/>
      <c r="M78" s="1359"/>
      <c r="N78" s="1358"/>
      <c r="O78" s="1286"/>
      <c r="P78" s="1286"/>
      <c r="Q78" s="1286"/>
      <c r="R78" s="1286"/>
      <c r="S78" s="1286"/>
      <c r="T78" s="1359"/>
      <c r="U78" s="1358"/>
      <c r="V78" s="1286"/>
      <c r="W78" s="1286"/>
      <c r="X78" s="1286"/>
      <c r="Y78" s="1286"/>
      <c r="Z78" s="1286"/>
      <c r="AA78" s="1359"/>
      <c r="AB78" s="1358"/>
      <c r="AC78" s="1286"/>
      <c r="AD78" s="1286"/>
      <c r="AE78" s="1286"/>
      <c r="AF78" s="1286"/>
      <c r="AG78" s="1286"/>
      <c r="AH78" s="1369"/>
      <c r="AI78" s="51"/>
      <c r="AJ78" s="1258"/>
      <c r="AK78" s="1259"/>
      <c r="AL78" s="1123"/>
      <c r="AM78" s="1123"/>
      <c r="AN78" s="1117"/>
      <c r="AO78" s="1117"/>
      <c r="AP78" s="1117"/>
      <c r="AQ78" s="1118"/>
      <c r="AR78" s="1119"/>
      <c r="AS78" s="1118"/>
      <c r="AT78" s="1119"/>
      <c r="AU78" s="1085"/>
      <c r="AV78" s="1085"/>
      <c r="AW78" s="1085"/>
      <c r="AX78" s="1085"/>
      <c r="AY78" s="1085"/>
      <c r="AZ78" s="1085"/>
      <c r="BA78" s="1085"/>
      <c r="BB78" s="1083"/>
      <c r="BC78" s="1792"/>
      <c r="BD78" s="1793"/>
      <c r="BE78" s="3"/>
      <c r="BF78" s="3"/>
      <c r="BG78" s="3"/>
      <c r="BH78" s="42"/>
      <c r="BI78" s="1078"/>
      <c r="BJ78" s="1078"/>
      <c r="BK78" s="1078"/>
      <c r="BL78" s="1078"/>
      <c r="BM78" s="1078"/>
      <c r="BN78" s="1078"/>
      <c r="BO78" s="1078"/>
      <c r="BP78" s="1078"/>
      <c r="BQ78" s="1078"/>
      <c r="BR78" s="1078"/>
      <c r="BS78" s="1078"/>
      <c r="BT78" s="1078"/>
      <c r="BU78" s="1078"/>
      <c r="BV78" s="1078"/>
      <c r="BW78" s="1078"/>
      <c r="BX78" s="1078"/>
      <c r="BY78" s="1078"/>
      <c r="BZ78" s="1078"/>
      <c r="CA78" s="1078"/>
      <c r="CB78" s="1078"/>
      <c r="CC78" s="50"/>
      <c r="CD78" s="50"/>
      <c r="CE78" s="43"/>
    </row>
    <row r="79" spans="1:83" ht="3" customHeight="1">
      <c r="A79" s="1273"/>
      <c r="B79" s="1274"/>
      <c r="C79" s="1408"/>
      <c r="D79" s="1408"/>
      <c r="E79" s="1408"/>
      <c r="F79" s="1408"/>
      <c r="G79" s="1264">
        <f>申告書作成!L353</f>
        <v>0</v>
      </c>
      <c r="H79" s="1265"/>
      <c r="I79" s="1265"/>
      <c r="J79" s="1265"/>
      <c r="K79" s="1265"/>
      <c r="L79" s="1265"/>
      <c r="M79" s="1225" t="s">
        <v>171</v>
      </c>
      <c r="N79" s="1370">
        <f>申告書作成!L357</f>
        <v>0</v>
      </c>
      <c r="O79" s="1312"/>
      <c r="P79" s="1312"/>
      <c r="Q79" s="1312"/>
      <c r="R79" s="1312"/>
      <c r="S79" s="1312"/>
      <c r="T79" s="1225" t="s">
        <v>171</v>
      </c>
      <c r="U79" s="1373">
        <f>申告書作成!L361</f>
        <v>0</v>
      </c>
      <c r="V79" s="1265"/>
      <c r="W79" s="1265"/>
      <c r="X79" s="1265"/>
      <c r="Y79" s="1265"/>
      <c r="Z79" s="1265"/>
      <c r="AA79" s="1225" t="s">
        <v>171</v>
      </c>
      <c r="AB79" s="1409">
        <f>SUM(G79,N79,U79)</f>
        <v>0</v>
      </c>
      <c r="AC79" s="1410"/>
      <c r="AD79" s="1410"/>
      <c r="AE79" s="1410"/>
      <c r="AF79" s="1410"/>
      <c r="AG79" s="1410"/>
      <c r="AH79" s="1237" t="s">
        <v>171</v>
      </c>
      <c r="AI79" s="51"/>
      <c r="AJ79" s="1258"/>
      <c r="AK79" s="1259"/>
      <c r="AL79" s="1123"/>
      <c r="AM79" s="1123"/>
      <c r="AN79" s="1117"/>
      <c r="AO79" s="1117"/>
      <c r="AP79" s="1117"/>
      <c r="AQ79" s="1118"/>
      <c r="AR79" s="1119"/>
      <c r="AS79" s="1118"/>
      <c r="AT79" s="1119"/>
      <c r="AU79" s="1085"/>
      <c r="AV79" s="1085"/>
      <c r="AW79" s="1085"/>
      <c r="AX79" s="1085"/>
      <c r="AY79" s="1085"/>
      <c r="AZ79" s="1085"/>
      <c r="BA79" s="1085"/>
      <c r="BB79" s="1083"/>
      <c r="BC79" s="1792"/>
      <c r="BD79" s="1793"/>
      <c r="BE79" s="3"/>
      <c r="BF79" s="3"/>
      <c r="BG79" s="3"/>
      <c r="BH79" s="42"/>
      <c r="BI79" s="69"/>
      <c r="BJ79" s="69"/>
      <c r="BK79" s="69"/>
      <c r="BL79" s="69"/>
      <c r="BM79" s="69"/>
      <c r="BN79" s="69"/>
      <c r="BO79" s="69"/>
      <c r="BP79" s="69"/>
      <c r="BQ79" s="69"/>
      <c r="BR79" s="69"/>
      <c r="BS79" s="69"/>
      <c r="BT79" s="69"/>
      <c r="BU79" s="69"/>
      <c r="BV79" s="69"/>
      <c r="BW79" s="69"/>
      <c r="BX79" s="69"/>
      <c r="BY79" s="69"/>
      <c r="BZ79" s="69"/>
      <c r="CA79" s="69"/>
      <c r="CB79" s="69"/>
      <c r="CC79" s="50"/>
      <c r="CD79" s="50"/>
      <c r="CE79" s="43"/>
    </row>
    <row r="80" spans="1:83" ht="3" customHeight="1">
      <c r="A80" s="1273"/>
      <c r="B80" s="1274"/>
      <c r="C80" s="1408"/>
      <c r="D80" s="1408"/>
      <c r="E80" s="1408"/>
      <c r="F80" s="1408"/>
      <c r="G80" s="1267"/>
      <c r="H80" s="1268"/>
      <c r="I80" s="1268"/>
      <c r="J80" s="1268"/>
      <c r="K80" s="1268"/>
      <c r="L80" s="1268"/>
      <c r="M80" s="1226"/>
      <c r="N80" s="1371"/>
      <c r="O80" s="1314"/>
      <c r="P80" s="1314"/>
      <c r="Q80" s="1314"/>
      <c r="R80" s="1314"/>
      <c r="S80" s="1314"/>
      <c r="T80" s="1226"/>
      <c r="U80" s="1374"/>
      <c r="V80" s="1268"/>
      <c r="W80" s="1268"/>
      <c r="X80" s="1268"/>
      <c r="Y80" s="1268"/>
      <c r="Z80" s="1268"/>
      <c r="AA80" s="1226"/>
      <c r="AB80" s="1411"/>
      <c r="AC80" s="1412"/>
      <c r="AD80" s="1412"/>
      <c r="AE80" s="1412"/>
      <c r="AF80" s="1412"/>
      <c r="AG80" s="1412"/>
      <c r="AH80" s="1238"/>
      <c r="AI80" s="51"/>
      <c r="AJ80" s="1258"/>
      <c r="AK80" s="1259"/>
      <c r="AL80" s="1123"/>
      <c r="AM80" s="1123"/>
      <c r="AN80" s="1117"/>
      <c r="AO80" s="1117"/>
      <c r="AP80" s="1117"/>
      <c r="AQ80" s="1118"/>
      <c r="AR80" s="1119"/>
      <c r="AS80" s="1118"/>
      <c r="AT80" s="1119"/>
      <c r="AU80" s="1085"/>
      <c r="AV80" s="1085"/>
      <c r="AW80" s="1085"/>
      <c r="AX80" s="1085"/>
      <c r="AY80" s="1085"/>
      <c r="AZ80" s="1085"/>
      <c r="BA80" s="1085"/>
      <c r="BB80" s="1083"/>
      <c r="BC80" s="1792"/>
      <c r="BD80" s="1793"/>
      <c r="BE80" s="3"/>
      <c r="BF80" s="3"/>
      <c r="BG80" s="3"/>
      <c r="BH80" s="42"/>
      <c r="BI80" s="69"/>
      <c r="BJ80" s="69"/>
      <c r="BK80" s="69"/>
      <c r="BL80" s="69"/>
      <c r="BM80" s="69"/>
      <c r="BN80" s="69"/>
      <c r="BO80" s="69"/>
      <c r="BP80" s="69"/>
      <c r="BQ80" s="69"/>
      <c r="BR80" s="69"/>
      <c r="BS80" s="69"/>
      <c r="BT80" s="69"/>
      <c r="BU80" s="69"/>
      <c r="BV80" s="69"/>
      <c r="BW80" s="69"/>
      <c r="BX80" s="69"/>
      <c r="BY80" s="69"/>
      <c r="BZ80" s="69"/>
      <c r="CA80" s="69"/>
      <c r="CB80" s="69"/>
      <c r="CC80" s="50"/>
      <c r="CD80" s="50"/>
      <c r="CE80" s="43"/>
    </row>
    <row r="81" spans="1:83" ht="3" customHeight="1">
      <c r="A81" s="1273"/>
      <c r="B81" s="1274"/>
      <c r="C81" s="1408"/>
      <c r="D81" s="1408"/>
      <c r="E81" s="1408"/>
      <c r="F81" s="1408"/>
      <c r="G81" s="1267"/>
      <c r="H81" s="1268"/>
      <c r="I81" s="1268"/>
      <c r="J81" s="1268"/>
      <c r="K81" s="1268"/>
      <c r="L81" s="1268"/>
      <c r="M81" s="1226"/>
      <c r="N81" s="1371"/>
      <c r="O81" s="1314"/>
      <c r="P81" s="1314"/>
      <c r="Q81" s="1314"/>
      <c r="R81" s="1314"/>
      <c r="S81" s="1314"/>
      <c r="T81" s="1226"/>
      <c r="U81" s="1374"/>
      <c r="V81" s="1268"/>
      <c r="W81" s="1268"/>
      <c r="X81" s="1268"/>
      <c r="Y81" s="1268"/>
      <c r="Z81" s="1268"/>
      <c r="AA81" s="1226"/>
      <c r="AB81" s="1411"/>
      <c r="AC81" s="1412"/>
      <c r="AD81" s="1412"/>
      <c r="AE81" s="1412"/>
      <c r="AF81" s="1412"/>
      <c r="AG81" s="1412"/>
      <c r="AH81" s="1238"/>
      <c r="AI81" s="51"/>
      <c r="AJ81" s="1258"/>
      <c r="AK81" s="1259"/>
      <c r="AL81" s="1117" t="s">
        <v>70</v>
      </c>
      <c r="AM81" s="1117"/>
      <c r="AN81" s="1117"/>
      <c r="AO81" s="1117"/>
      <c r="AP81" s="1117"/>
      <c r="AQ81" s="1118" t="s">
        <v>71</v>
      </c>
      <c r="AR81" s="1119"/>
      <c r="AS81" s="1118"/>
      <c r="AT81" s="1119"/>
      <c r="AU81" s="1085"/>
      <c r="AV81" s="1085"/>
      <c r="AW81" s="1085"/>
      <c r="AX81" s="1085"/>
      <c r="AY81" s="1085"/>
      <c r="AZ81" s="1085"/>
      <c r="BA81" s="1085"/>
      <c r="BB81" s="1083" t="s">
        <v>171</v>
      </c>
      <c r="BC81" s="1792"/>
      <c r="BD81" s="1793"/>
      <c r="BE81" s="3"/>
      <c r="BF81" s="3"/>
      <c r="BG81" s="3"/>
      <c r="BH81" s="42"/>
      <c r="BI81" s="69"/>
      <c r="BJ81" s="69"/>
      <c r="BK81" s="69"/>
      <c r="BL81" s="69"/>
      <c r="BM81" s="69"/>
      <c r="BN81" s="69"/>
      <c r="BO81" s="69"/>
      <c r="BP81" s="69"/>
      <c r="BQ81" s="69"/>
      <c r="BR81" s="69"/>
      <c r="BS81" s="69"/>
      <c r="BT81" s="69"/>
      <c r="BU81" s="69"/>
      <c r="BV81" s="69"/>
      <c r="BW81" s="69"/>
      <c r="BX81" s="69"/>
      <c r="BY81" s="69"/>
      <c r="BZ81" s="69"/>
      <c r="CA81" s="69"/>
      <c r="CB81" s="69"/>
      <c r="CC81" s="50"/>
      <c r="CD81" s="50"/>
      <c r="CE81" s="43"/>
    </row>
    <row r="82" spans="1:83" ht="3" customHeight="1">
      <c r="A82" s="1273"/>
      <c r="B82" s="1274"/>
      <c r="C82" s="1408"/>
      <c r="D82" s="1408"/>
      <c r="E82" s="1408"/>
      <c r="F82" s="1408"/>
      <c r="G82" s="1267"/>
      <c r="H82" s="1268"/>
      <c r="I82" s="1268"/>
      <c r="J82" s="1268"/>
      <c r="K82" s="1268"/>
      <c r="L82" s="1268"/>
      <c r="M82" s="1226"/>
      <c r="N82" s="1371"/>
      <c r="O82" s="1314"/>
      <c r="P82" s="1314"/>
      <c r="Q82" s="1314"/>
      <c r="R82" s="1314"/>
      <c r="S82" s="1314"/>
      <c r="T82" s="1226"/>
      <c r="U82" s="1374"/>
      <c r="V82" s="1268"/>
      <c r="W82" s="1268"/>
      <c r="X82" s="1268"/>
      <c r="Y82" s="1268"/>
      <c r="Z82" s="1268"/>
      <c r="AA82" s="1226"/>
      <c r="AB82" s="1411"/>
      <c r="AC82" s="1412"/>
      <c r="AD82" s="1412"/>
      <c r="AE82" s="1412"/>
      <c r="AF82" s="1412"/>
      <c r="AG82" s="1412"/>
      <c r="AH82" s="1238"/>
      <c r="AI82" s="51"/>
      <c r="AJ82" s="1258"/>
      <c r="AK82" s="1259"/>
      <c r="AL82" s="1117"/>
      <c r="AM82" s="1117"/>
      <c r="AN82" s="1117"/>
      <c r="AO82" s="1117"/>
      <c r="AP82" s="1117"/>
      <c r="AQ82" s="1118"/>
      <c r="AR82" s="1119"/>
      <c r="AS82" s="1118"/>
      <c r="AT82" s="1119"/>
      <c r="AU82" s="1085"/>
      <c r="AV82" s="1085"/>
      <c r="AW82" s="1085"/>
      <c r="AX82" s="1085"/>
      <c r="AY82" s="1085"/>
      <c r="AZ82" s="1085"/>
      <c r="BA82" s="1085"/>
      <c r="BB82" s="1083"/>
      <c r="BC82" s="1792"/>
      <c r="BD82" s="1793"/>
      <c r="BE82" s="3"/>
      <c r="BF82" s="3"/>
      <c r="BG82" s="3"/>
      <c r="BH82" s="42"/>
      <c r="BI82" s="50"/>
      <c r="BJ82" s="50"/>
      <c r="BK82" s="50"/>
      <c r="BL82" s="50"/>
      <c r="BM82" s="50"/>
      <c r="BN82" s="50"/>
      <c r="BO82" s="70"/>
      <c r="BP82" s="70"/>
      <c r="BQ82" s="70"/>
      <c r="BR82" s="70"/>
      <c r="BS82" s="70"/>
      <c r="BT82" s="70"/>
      <c r="BU82" s="70"/>
      <c r="BV82" s="70"/>
      <c r="BW82" s="70"/>
      <c r="BX82" s="50"/>
      <c r="BY82" s="50"/>
      <c r="BZ82" s="50"/>
      <c r="CA82" s="50"/>
      <c r="CB82" s="50"/>
      <c r="CC82" s="50"/>
      <c r="CD82" s="50"/>
      <c r="CE82" s="43"/>
    </row>
    <row r="83" spans="1:83" ht="3" customHeight="1">
      <c r="A83" s="1273"/>
      <c r="B83" s="1274"/>
      <c r="C83" s="1408"/>
      <c r="D83" s="1408"/>
      <c r="E83" s="1408"/>
      <c r="F83" s="1408"/>
      <c r="G83" s="1267"/>
      <c r="H83" s="1268"/>
      <c r="I83" s="1268"/>
      <c r="J83" s="1268"/>
      <c r="K83" s="1268"/>
      <c r="L83" s="1268"/>
      <c r="M83" s="1226"/>
      <c r="N83" s="1371"/>
      <c r="O83" s="1314"/>
      <c r="P83" s="1314"/>
      <c r="Q83" s="1314"/>
      <c r="R83" s="1314"/>
      <c r="S83" s="1314"/>
      <c r="T83" s="1226"/>
      <c r="U83" s="1374"/>
      <c r="V83" s="1268"/>
      <c r="W83" s="1268"/>
      <c r="X83" s="1268"/>
      <c r="Y83" s="1268"/>
      <c r="Z83" s="1268"/>
      <c r="AA83" s="1226"/>
      <c r="AB83" s="1411"/>
      <c r="AC83" s="1412"/>
      <c r="AD83" s="1412"/>
      <c r="AE83" s="1412"/>
      <c r="AF83" s="1412"/>
      <c r="AG83" s="1412"/>
      <c r="AH83" s="1238"/>
      <c r="AI83" s="51"/>
      <c r="AJ83" s="1258"/>
      <c r="AK83" s="1259"/>
      <c r="AL83" s="1117"/>
      <c r="AM83" s="1117"/>
      <c r="AN83" s="1117"/>
      <c r="AO83" s="1117"/>
      <c r="AP83" s="1117"/>
      <c r="AQ83" s="1118"/>
      <c r="AR83" s="1119"/>
      <c r="AS83" s="1118"/>
      <c r="AT83" s="1119"/>
      <c r="AU83" s="1085"/>
      <c r="AV83" s="1085"/>
      <c r="AW83" s="1085"/>
      <c r="AX83" s="1085"/>
      <c r="AY83" s="1085"/>
      <c r="AZ83" s="1085"/>
      <c r="BA83" s="1085"/>
      <c r="BB83" s="1083"/>
      <c r="BC83" s="1792"/>
      <c r="BD83" s="1793"/>
      <c r="BE83" s="3"/>
      <c r="BF83" s="3"/>
      <c r="BG83" s="3"/>
      <c r="BH83" s="42"/>
      <c r="BI83" s="50"/>
      <c r="BJ83" s="50"/>
      <c r="BK83" s="50"/>
      <c r="BL83" s="50"/>
      <c r="BM83" s="50"/>
      <c r="BN83" s="50"/>
      <c r="BO83" s="70"/>
      <c r="BP83" s="70"/>
      <c r="BQ83" s="70"/>
      <c r="BR83" s="70"/>
      <c r="BS83" s="70"/>
      <c r="BT83" s="70"/>
      <c r="BU83" s="70"/>
      <c r="BV83" s="70"/>
      <c r="BW83" s="70"/>
      <c r="BX83" s="50"/>
      <c r="BY83" s="50"/>
      <c r="BZ83" s="50"/>
      <c r="CA83" s="50"/>
      <c r="CB83" s="50"/>
      <c r="CC83" s="50"/>
      <c r="CD83" s="50"/>
      <c r="CE83" s="43"/>
    </row>
    <row r="84" spans="1:83" ht="3" customHeight="1">
      <c r="A84" s="1273"/>
      <c r="B84" s="1274"/>
      <c r="C84" s="1408"/>
      <c r="D84" s="1408"/>
      <c r="E84" s="1408"/>
      <c r="F84" s="1408"/>
      <c r="G84" s="1267"/>
      <c r="H84" s="1268"/>
      <c r="I84" s="1268"/>
      <c r="J84" s="1268"/>
      <c r="K84" s="1268"/>
      <c r="L84" s="1268"/>
      <c r="M84" s="1226"/>
      <c r="N84" s="1371"/>
      <c r="O84" s="1314"/>
      <c r="P84" s="1314"/>
      <c r="Q84" s="1314"/>
      <c r="R84" s="1314"/>
      <c r="S84" s="1314"/>
      <c r="T84" s="1226"/>
      <c r="U84" s="1374"/>
      <c r="V84" s="1268"/>
      <c r="W84" s="1268"/>
      <c r="X84" s="1268"/>
      <c r="Y84" s="1268"/>
      <c r="Z84" s="1268"/>
      <c r="AA84" s="1226"/>
      <c r="AB84" s="1411"/>
      <c r="AC84" s="1412"/>
      <c r="AD84" s="1412"/>
      <c r="AE84" s="1412"/>
      <c r="AF84" s="1412"/>
      <c r="AG84" s="1412"/>
      <c r="AH84" s="1238"/>
      <c r="AI84" s="51"/>
      <c r="AJ84" s="1258"/>
      <c r="AK84" s="1259"/>
      <c r="AL84" s="1117"/>
      <c r="AM84" s="1117"/>
      <c r="AN84" s="1117"/>
      <c r="AO84" s="1117"/>
      <c r="AP84" s="1117"/>
      <c r="AQ84" s="1118"/>
      <c r="AR84" s="1119"/>
      <c r="AS84" s="1118"/>
      <c r="AT84" s="1119"/>
      <c r="AU84" s="1085"/>
      <c r="AV84" s="1085"/>
      <c r="AW84" s="1085"/>
      <c r="AX84" s="1085"/>
      <c r="AY84" s="1085"/>
      <c r="AZ84" s="1085"/>
      <c r="BA84" s="1085"/>
      <c r="BB84" s="1083"/>
      <c r="BC84" s="1792"/>
      <c r="BD84" s="1793"/>
      <c r="BE84" s="3"/>
      <c r="BF84" s="3"/>
      <c r="BG84" s="3"/>
      <c r="BH84" s="42"/>
      <c r="BI84" s="1078"/>
      <c r="BJ84" s="1078"/>
      <c r="BK84" s="1078"/>
      <c r="BL84" s="1078"/>
      <c r="BM84" s="1078"/>
      <c r="BN84" s="1078"/>
      <c r="BO84" s="1078"/>
      <c r="BP84" s="1078"/>
      <c r="BQ84" s="1078"/>
      <c r="BR84" s="1078"/>
      <c r="BS84" s="1078"/>
      <c r="BT84" s="1078"/>
      <c r="BU84" s="1078"/>
      <c r="BV84" s="1078"/>
      <c r="BW84" s="1078"/>
      <c r="BX84" s="1078"/>
      <c r="BY84" s="1078"/>
      <c r="BZ84" s="1078"/>
      <c r="CA84" s="1078"/>
      <c r="CB84" s="1078"/>
      <c r="CC84" s="50"/>
      <c r="CD84" s="50"/>
      <c r="CE84" s="43"/>
    </row>
    <row r="85" spans="1:83" ht="3" customHeight="1">
      <c r="A85" s="1273"/>
      <c r="B85" s="1274"/>
      <c r="C85" s="1408"/>
      <c r="D85" s="1408"/>
      <c r="E85" s="1408"/>
      <c r="F85" s="1408"/>
      <c r="G85" s="1270"/>
      <c r="H85" s="1271"/>
      <c r="I85" s="1271"/>
      <c r="J85" s="1271"/>
      <c r="K85" s="1271"/>
      <c r="L85" s="1271"/>
      <c r="M85" s="1227"/>
      <c r="N85" s="1372"/>
      <c r="O85" s="1316"/>
      <c r="P85" s="1316"/>
      <c r="Q85" s="1316"/>
      <c r="R85" s="1316"/>
      <c r="S85" s="1316"/>
      <c r="T85" s="1227"/>
      <c r="U85" s="1375"/>
      <c r="V85" s="1271"/>
      <c r="W85" s="1271"/>
      <c r="X85" s="1271"/>
      <c r="Y85" s="1271"/>
      <c r="Z85" s="1271"/>
      <c r="AA85" s="1227"/>
      <c r="AB85" s="1413"/>
      <c r="AC85" s="1414"/>
      <c r="AD85" s="1414"/>
      <c r="AE85" s="1414"/>
      <c r="AF85" s="1414"/>
      <c r="AG85" s="1414"/>
      <c r="AH85" s="1239"/>
      <c r="AI85" s="51"/>
      <c r="AJ85" s="1258"/>
      <c r="AK85" s="1259"/>
      <c r="AL85" s="1117"/>
      <c r="AM85" s="1117"/>
      <c r="AN85" s="1117"/>
      <c r="AO85" s="1117"/>
      <c r="AP85" s="1117"/>
      <c r="AQ85" s="1118"/>
      <c r="AR85" s="1119"/>
      <c r="AS85" s="1118"/>
      <c r="AT85" s="1119"/>
      <c r="AU85" s="1085"/>
      <c r="AV85" s="1085"/>
      <c r="AW85" s="1085"/>
      <c r="AX85" s="1085"/>
      <c r="AY85" s="1085"/>
      <c r="AZ85" s="1085"/>
      <c r="BA85" s="1085"/>
      <c r="BB85" s="1083"/>
      <c r="BC85" s="1792"/>
      <c r="BD85" s="1793"/>
      <c r="BE85" s="3"/>
      <c r="BF85" s="3"/>
      <c r="BG85" s="3"/>
      <c r="BH85" s="42"/>
      <c r="BI85" s="1078"/>
      <c r="BJ85" s="1078"/>
      <c r="BK85" s="1078"/>
      <c r="BL85" s="1078"/>
      <c r="BM85" s="1078"/>
      <c r="BN85" s="1078"/>
      <c r="BO85" s="1078"/>
      <c r="BP85" s="1078"/>
      <c r="BQ85" s="1078"/>
      <c r="BR85" s="1078"/>
      <c r="BS85" s="1078"/>
      <c r="BT85" s="1078"/>
      <c r="BU85" s="1078"/>
      <c r="BV85" s="1078"/>
      <c r="BW85" s="1078"/>
      <c r="BX85" s="1078"/>
      <c r="BY85" s="1078"/>
      <c r="BZ85" s="1078"/>
      <c r="CA85" s="1078"/>
      <c r="CB85" s="1078"/>
      <c r="CC85" s="50"/>
      <c r="CD85" s="50"/>
      <c r="CE85" s="43"/>
    </row>
    <row r="86" spans="1:83" ht="3" customHeight="1">
      <c r="A86" s="1273"/>
      <c r="B86" s="1274"/>
      <c r="C86" s="1338" t="s">
        <v>72</v>
      </c>
      <c r="D86" s="1339"/>
      <c r="E86" s="1339"/>
      <c r="F86" s="1340"/>
      <c r="G86" s="1388" t="s">
        <v>73</v>
      </c>
      <c r="H86" s="1389"/>
      <c r="I86" s="1389"/>
      <c r="J86" s="1389"/>
      <c r="K86" s="1389"/>
      <c r="L86" s="1389"/>
      <c r="M86" s="1389"/>
      <c r="N86" s="1390"/>
      <c r="O86" s="1388" t="s">
        <v>74</v>
      </c>
      <c r="P86" s="1389"/>
      <c r="Q86" s="1389"/>
      <c r="R86" s="1389"/>
      <c r="S86" s="1389"/>
      <c r="T86" s="1389"/>
      <c r="U86" s="1389"/>
      <c r="V86" s="1389"/>
      <c r="W86" s="1389"/>
      <c r="X86" s="1390"/>
      <c r="Y86" s="1388" t="s">
        <v>74</v>
      </c>
      <c r="Z86" s="1389"/>
      <c r="AA86" s="1389"/>
      <c r="AB86" s="1389"/>
      <c r="AC86" s="1389"/>
      <c r="AD86" s="1389"/>
      <c r="AE86" s="1389"/>
      <c r="AF86" s="1389"/>
      <c r="AG86" s="1389"/>
      <c r="AH86" s="1390"/>
      <c r="AI86" s="51"/>
      <c r="AJ86" s="1260"/>
      <c r="AK86" s="1261"/>
      <c r="AL86" s="1120"/>
      <c r="AM86" s="1120"/>
      <c r="AN86" s="1120"/>
      <c r="AO86" s="1120"/>
      <c r="AP86" s="1120"/>
      <c r="AQ86" s="1121"/>
      <c r="AR86" s="1122"/>
      <c r="AS86" s="1121"/>
      <c r="AT86" s="1122"/>
      <c r="AU86" s="1124"/>
      <c r="AV86" s="1124"/>
      <c r="AW86" s="1124"/>
      <c r="AX86" s="1124"/>
      <c r="AY86" s="1124"/>
      <c r="AZ86" s="1124"/>
      <c r="BA86" s="1124"/>
      <c r="BB86" s="1125"/>
      <c r="BC86" s="1792"/>
      <c r="BD86" s="1793"/>
      <c r="BE86" s="3"/>
      <c r="BF86" s="3"/>
      <c r="BG86" s="3"/>
      <c r="BH86" s="42"/>
      <c r="BI86" s="1078"/>
      <c r="BJ86" s="1078"/>
      <c r="BK86" s="1078"/>
      <c r="BL86" s="1078"/>
      <c r="BM86" s="1078"/>
      <c r="BN86" s="1078"/>
      <c r="BO86" s="1078"/>
      <c r="BP86" s="1078"/>
      <c r="BQ86" s="1078"/>
      <c r="BR86" s="1078"/>
      <c r="BS86" s="1078"/>
      <c r="BT86" s="1078"/>
      <c r="BU86" s="1078"/>
      <c r="BV86" s="1078"/>
      <c r="BW86" s="1078"/>
      <c r="BX86" s="1078"/>
      <c r="BY86" s="1078"/>
      <c r="BZ86" s="1078"/>
      <c r="CA86" s="1078"/>
      <c r="CB86" s="1078"/>
      <c r="CC86" s="50"/>
      <c r="CD86" s="50"/>
      <c r="CE86" s="43"/>
    </row>
    <row r="87" spans="1:83" ht="3" customHeight="1">
      <c r="A87" s="1273"/>
      <c r="B87" s="1274"/>
      <c r="C87" s="1338"/>
      <c r="D87" s="1339"/>
      <c r="E87" s="1339"/>
      <c r="F87" s="1340"/>
      <c r="G87" s="1391"/>
      <c r="H87" s="1392"/>
      <c r="I87" s="1392"/>
      <c r="J87" s="1392"/>
      <c r="K87" s="1392"/>
      <c r="L87" s="1392"/>
      <c r="M87" s="1392"/>
      <c r="N87" s="1393"/>
      <c r="O87" s="1391"/>
      <c r="P87" s="1392"/>
      <c r="Q87" s="1392"/>
      <c r="R87" s="1392"/>
      <c r="S87" s="1392"/>
      <c r="T87" s="1392"/>
      <c r="U87" s="1392"/>
      <c r="V87" s="1392"/>
      <c r="W87" s="1392"/>
      <c r="X87" s="1393"/>
      <c r="Y87" s="1391"/>
      <c r="Z87" s="1392"/>
      <c r="AA87" s="1392"/>
      <c r="AB87" s="1392"/>
      <c r="AC87" s="1392"/>
      <c r="AD87" s="1392"/>
      <c r="AE87" s="1392"/>
      <c r="AF87" s="1392"/>
      <c r="AG87" s="1392"/>
      <c r="AH87" s="1393"/>
      <c r="AI87" s="51"/>
      <c r="AJ87" s="1400" t="s">
        <v>75</v>
      </c>
      <c r="AK87" s="1401"/>
      <c r="AL87" s="1406" t="s">
        <v>20</v>
      </c>
      <c r="AM87" s="1262"/>
      <c r="AN87" s="1263" t="s">
        <v>21</v>
      </c>
      <c r="AO87" s="1263"/>
      <c r="AP87" s="1263"/>
      <c r="AQ87" s="1126" t="s">
        <v>76</v>
      </c>
      <c r="AR87" s="1127"/>
      <c r="AS87" s="1126"/>
      <c r="AT87" s="1127"/>
      <c r="AU87" s="1086">
        <f ca="1">IF(申告書作成!AL270=2,'R7年度市申 (裏）'!AW192,"0")</f>
        <v>0</v>
      </c>
      <c r="AV87" s="1086"/>
      <c r="AW87" s="1086"/>
      <c r="AX87" s="1086"/>
      <c r="AY87" s="1086"/>
      <c r="AZ87" s="1086"/>
      <c r="BA87" s="1086"/>
      <c r="BB87" s="1087" t="s">
        <v>171</v>
      </c>
      <c r="BC87" s="1792"/>
      <c r="BD87" s="1793"/>
      <c r="BE87" s="3"/>
      <c r="BF87" s="3"/>
      <c r="BG87" s="3"/>
      <c r="BH87" s="42"/>
      <c r="BI87" s="1078"/>
      <c r="BJ87" s="1078"/>
      <c r="BK87" s="1078"/>
      <c r="BL87" s="1078"/>
      <c r="BM87" s="1078"/>
      <c r="BN87" s="1078"/>
      <c r="BO87" s="1078"/>
      <c r="BP87" s="1078"/>
      <c r="BQ87" s="1078"/>
      <c r="BR87" s="1078"/>
      <c r="BS87" s="1078"/>
      <c r="BT87" s="1078"/>
      <c r="BU87" s="1078"/>
      <c r="BV87" s="1078"/>
      <c r="BW87" s="1078"/>
      <c r="BX87" s="1078"/>
      <c r="BY87" s="1078"/>
      <c r="BZ87" s="1078"/>
      <c r="CA87" s="1078"/>
      <c r="CB87" s="1078"/>
      <c r="CC87" s="50"/>
      <c r="CD87" s="50"/>
      <c r="CE87" s="43"/>
    </row>
    <row r="88" spans="1:83" ht="3" customHeight="1">
      <c r="A88" s="1273"/>
      <c r="B88" s="1274"/>
      <c r="C88" s="1338"/>
      <c r="D88" s="1339"/>
      <c r="E88" s="1339"/>
      <c r="F88" s="1340"/>
      <c r="G88" s="1391"/>
      <c r="H88" s="1392"/>
      <c r="I88" s="1392"/>
      <c r="J88" s="1392"/>
      <c r="K88" s="1392"/>
      <c r="L88" s="1392"/>
      <c r="M88" s="1392"/>
      <c r="N88" s="1393"/>
      <c r="O88" s="1397"/>
      <c r="P88" s="1398"/>
      <c r="Q88" s="1398"/>
      <c r="R88" s="1398"/>
      <c r="S88" s="1398"/>
      <c r="T88" s="1398"/>
      <c r="U88" s="1398"/>
      <c r="V88" s="1398"/>
      <c r="W88" s="1398"/>
      <c r="X88" s="1399"/>
      <c r="Y88" s="1397"/>
      <c r="Z88" s="1398"/>
      <c r="AA88" s="1398"/>
      <c r="AB88" s="1398"/>
      <c r="AC88" s="1398"/>
      <c r="AD88" s="1398"/>
      <c r="AE88" s="1398"/>
      <c r="AF88" s="1398"/>
      <c r="AG88" s="1398"/>
      <c r="AH88" s="1399"/>
      <c r="AI88" s="51"/>
      <c r="AJ88" s="1402"/>
      <c r="AK88" s="1403"/>
      <c r="AL88" s="1407"/>
      <c r="AM88" s="1123"/>
      <c r="AN88" s="1117"/>
      <c r="AO88" s="1117"/>
      <c r="AP88" s="1117"/>
      <c r="AQ88" s="1118"/>
      <c r="AR88" s="1119"/>
      <c r="AS88" s="1118"/>
      <c r="AT88" s="1119"/>
      <c r="AU88" s="1085"/>
      <c r="AV88" s="1085"/>
      <c r="AW88" s="1085"/>
      <c r="AX88" s="1085"/>
      <c r="AY88" s="1085"/>
      <c r="AZ88" s="1085"/>
      <c r="BA88" s="1085"/>
      <c r="BB88" s="1083"/>
      <c r="BC88" s="1792"/>
      <c r="BD88" s="1793"/>
      <c r="BE88" s="3"/>
      <c r="BF88" s="3"/>
      <c r="BG88" s="3"/>
      <c r="BH88" s="42"/>
      <c r="BI88" s="1078"/>
      <c r="BJ88" s="1078"/>
      <c r="BK88" s="1078"/>
      <c r="BL88" s="1078"/>
      <c r="BM88" s="1078"/>
      <c r="BN88" s="1078"/>
      <c r="BO88" s="1078"/>
      <c r="BP88" s="1078"/>
      <c r="BQ88" s="1078"/>
      <c r="BR88" s="1078"/>
      <c r="BS88" s="1078"/>
      <c r="BT88" s="1078"/>
      <c r="BU88" s="1078"/>
      <c r="BV88" s="1078"/>
      <c r="BW88" s="1078"/>
      <c r="BX88" s="1078"/>
      <c r="BY88" s="1078"/>
      <c r="BZ88" s="1078"/>
      <c r="CA88" s="1078"/>
      <c r="CB88" s="1078"/>
      <c r="CC88" s="50"/>
      <c r="CD88" s="50"/>
      <c r="CE88" s="43"/>
    </row>
    <row r="89" spans="1:83" ht="3" customHeight="1">
      <c r="A89" s="1273"/>
      <c r="B89" s="1274"/>
      <c r="C89" s="1338"/>
      <c r="D89" s="1339"/>
      <c r="E89" s="1339"/>
      <c r="F89" s="1340"/>
      <c r="G89" s="1391"/>
      <c r="H89" s="1392"/>
      <c r="I89" s="1392"/>
      <c r="J89" s="1392"/>
      <c r="K89" s="1392"/>
      <c r="L89" s="1392"/>
      <c r="M89" s="1392"/>
      <c r="N89" s="1393"/>
      <c r="O89" s="1444" t="s">
        <v>77</v>
      </c>
      <c r="P89" s="1445"/>
      <c r="Q89" s="1446"/>
      <c r="R89" s="1453" t="s">
        <v>78</v>
      </c>
      <c r="S89" s="1454"/>
      <c r="T89" s="1454"/>
      <c r="U89" s="1454"/>
      <c r="V89" s="1454"/>
      <c r="W89" s="1454"/>
      <c r="X89" s="1455"/>
      <c r="Y89" s="1460" t="s">
        <v>79</v>
      </c>
      <c r="Z89" s="1461"/>
      <c r="AA89" s="1462"/>
      <c r="AB89" s="1469" t="s">
        <v>80</v>
      </c>
      <c r="AC89" s="1470"/>
      <c r="AD89" s="1470"/>
      <c r="AE89" s="1470"/>
      <c r="AF89" s="1470"/>
      <c r="AG89" s="1470"/>
      <c r="AH89" s="1471"/>
      <c r="AI89" s="51"/>
      <c r="AJ89" s="1402"/>
      <c r="AK89" s="1403"/>
      <c r="AL89" s="1407"/>
      <c r="AM89" s="1123"/>
      <c r="AN89" s="1117"/>
      <c r="AO89" s="1117"/>
      <c r="AP89" s="1117"/>
      <c r="AQ89" s="1118"/>
      <c r="AR89" s="1119"/>
      <c r="AS89" s="1118"/>
      <c r="AT89" s="1119"/>
      <c r="AU89" s="1085"/>
      <c r="AV89" s="1085"/>
      <c r="AW89" s="1085"/>
      <c r="AX89" s="1085"/>
      <c r="AY89" s="1085"/>
      <c r="AZ89" s="1085"/>
      <c r="BA89" s="1085"/>
      <c r="BB89" s="1083"/>
      <c r="BC89" s="1792"/>
      <c r="BD89" s="1793"/>
      <c r="BE89" s="3"/>
      <c r="BF89" s="3"/>
      <c r="BG89" s="3"/>
      <c r="BH89" s="42"/>
      <c r="BI89" s="1078"/>
      <c r="BJ89" s="1078"/>
      <c r="BK89" s="1078"/>
      <c r="BL89" s="1078"/>
      <c r="BM89" s="1078"/>
      <c r="BN89" s="1078"/>
      <c r="BO89" s="1078"/>
      <c r="BP89" s="1078"/>
      <c r="BQ89" s="1078"/>
      <c r="BR89" s="1078"/>
      <c r="BS89" s="1078"/>
      <c r="BT89" s="1078"/>
      <c r="BU89" s="1078"/>
      <c r="BV89" s="1078"/>
      <c r="BW89" s="1078"/>
      <c r="BX89" s="1078"/>
      <c r="BY89" s="1078"/>
      <c r="BZ89" s="1078"/>
      <c r="CA89" s="1078"/>
      <c r="CB89" s="1078"/>
      <c r="CC89" s="50"/>
      <c r="CD89" s="50"/>
      <c r="CE89" s="43"/>
    </row>
    <row r="90" spans="1:83" ht="3" customHeight="1">
      <c r="A90" s="1273"/>
      <c r="B90" s="1274"/>
      <c r="C90" s="1338"/>
      <c r="D90" s="1339"/>
      <c r="E90" s="1339"/>
      <c r="F90" s="1340"/>
      <c r="G90" s="1391"/>
      <c r="H90" s="1392"/>
      <c r="I90" s="1392"/>
      <c r="J90" s="1392"/>
      <c r="K90" s="1392"/>
      <c r="L90" s="1392"/>
      <c r="M90" s="1392"/>
      <c r="N90" s="1393"/>
      <c r="O90" s="1447"/>
      <c r="P90" s="1448"/>
      <c r="Q90" s="1449"/>
      <c r="R90" s="1456"/>
      <c r="S90" s="1456"/>
      <c r="T90" s="1456"/>
      <c r="U90" s="1456"/>
      <c r="V90" s="1456"/>
      <c r="W90" s="1456"/>
      <c r="X90" s="1457"/>
      <c r="Y90" s="1463"/>
      <c r="Z90" s="1464"/>
      <c r="AA90" s="1465"/>
      <c r="AB90" s="1472"/>
      <c r="AC90" s="1473"/>
      <c r="AD90" s="1473"/>
      <c r="AE90" s="1473"/>
      <c r="AF90" s="1473"/>
      <c r="AG90" s="1473"/>
      <c r="AH90" s="1474"/>
      <c r="AI90" s="51"/>
      <c r="AJ90" s="1402"/>
      <c r="AK90" s="1403"/>
      <c r="AL90" s="1407"/>
      <c r="AM90" s="1123"/>
      <c r="AN90" s="1117"/>
      <c r="AO90" s="1117"/>
      <c r="AP90" s="1117"/>
      <c r="AQ90" s="1118"/>
      <c r="AR90" s="1119"/>
      <c r="AS90" s="1118"/>
      <c r="AT90" s="1119"/>
      <c r="AU90" s="1085"/>
      <c r="AV90" s="1085"/>
      <c r="AW90" s="1085"/>
      <c r="AX90" s="1085"/>
      <c r="AY90" s="1085"/>
      <c r="AZ90" s="1085"/>
      <c r="BA90" s="1085"/>
      <c r="BB90" s="1083"/>
      <c r="BC90" s="1792"/>
      <c r="BD90" s="1793"/>
      <c r="BE90" s="3"/>
      <c r="BF90" s="3"/>
      <c r="BG90" s="3"/>
      <c r="BH90" s="42"/>
      <c r="BI90" s="1078"/>
      <c r="BJ90" s="1078"/>
      <c r="BK90" s="1078"/>
      <c r="BL90" s="1078"/>
      <c r="BM90" s="1078"/>
      <c r="BN90" s="1078"/>
      <c r="BO90" s="1078"/>
      <c r="BP90" s="1078"/>
      <c r="BQ90" s="1078"/>
      <c r="BR90" s="1078"/>
      <c r="BS90" s="1078"/>
      <c r="BT90" s="1078"/>
      <c r="BU90" s="1078"/>
      <c r="BV90" s="1078"/>
      <c r="BW90" s="1078"/>
      <c r="BX90" s="1078"/>
      <c r="BY90" s="1078"/>
      <c r="BZ90" s="1078"/>
      <c r="CA90" s="1078"/>
      <c r="CB90" s="1078"/>
      <c r="CC90" s="50"/>
      <c r="CD90" s="50"/>
      <c r="CE90" s="43"/>
    </row>
    <row r="91" spans="1:83" ht="3" customHeight="1">
      <c r="A91" s="1273"/>
      <c r="B91" s="1274"/>
      <c r="C91" s="1338"/>
      <c r="D91" s="1339"/>
      <c r="E91" s="1339"/>
      <c r="F91" s="1340"/>
      <c r="G91" s="1391"/>
      <c r="H91" s="1392"/>
      <c r="I91" s="1392"/>
      <c r="J91" s="1392"/>
      <c r="K91" s="1392"/>
      <c r="L91" s="1392"/>
      <c r="M91" s="1392"/>
      <c r="N91" s="1393"/>
      <c r="O91" s="1447"/>
      <c r="P91" s="1448"/>
      <c r="Q91" s="1449"/>
      <c r="R91" s="1456"/>
      <c r="S91" s="1456"/>
      <c r="T91" s="1456"/>
      <c r="U91" s="1456"/>
      <c r="V91" s="1456"/>
      <c r="W91" s="1456"/>
      <c r="X91" s="1457"/>
      <c r="Y91" s="1463"/>
      <c r="Z91" s="1464"/>
      <c r="AA91" s="1465"/>
      <c r="AB91" s="1472"/>
      <c r="AC91" s="1473"/>
      <c r="AD91" s="1473"/>
      <c r="AE91" s="1473"/>
      <c r="AF91" s="1473"/>
      <c r="AG91" s="1473"/>
      <c r="AH91" s="1474"/>
      <c r="AI91" s="51"/>
      <c r="AJ91" s="1402"/>
      <c r="AK91" s="1403"/>
      <c r="AL91" s="1407"/>
      <c r="AM91" s="1123"/>
      <c r="AN91" s="1117"/>
      <c r="AO91" s="1117"/>
      <c r="AP91" s="1117"/>
      <c r="AQ91" s="1118"/>
      <c r="AR91" s="1119"/>
      <c r="AS91" s="1118"/>
      <c r="AT91" s="1119"/>
      <c r="AU91" s="1085"/>
      <c r="AV91" s="1085"/>
      <c r="AW91" s="1085"/>
      <c r="AX91" s="1085"/>
      <c r="AY91" s="1085"/>
      <c r="AZ91" s="1085"/>
      <c r="BA91" s="1085"/>
      <c r="BB91" s="1083"/>
      <c r="BC91" s="1792"/>
      <c r="BD91" s="1793"/>
      <c r="BE91" s="3"/>
      <c r="BF91" s="3"/>
      <c r="BG91" s="3"/>
      <c r="BH91" s="42"/>
      <c r="BI91" s="1078"/>
      <c r="BJ91" s="1078"/>
      <c r="BK91" s="1078"/>
      <c r="BL91" s="1078"/>
      <c r="BM91" s="1078"/>
      <c r="BN91" s="1078"/>
      <c r="BO91" s="1078"/>
      <c r="BP91" s="1078"/>
      <c r="BQ91" s="1078"/>
      <c r="BR91" s="1078"/>
      <c r="BS91" s="1078"/>
      <c r="BT91" s="1078"/>
      <c r="BU91" s="1078"/>
      <c r="BV91" s="1078"/>
      <c r="BW91" s="1078"/>
      <c r="BX91" s="1078"/>
      <c r="BY91" s="1078"/>
      <c r="BZ91" s="1078"/>
      <c r="CA91" s="1078"/>
      <c r="CB91" s="1078"/>
      <c r="CC91" s="50"/>
      <c r="CD91" s="50"/>
      <c r="CE91" s="43"/>
    </row>
    <row r="92" spans="1:83" ht="3" customHeight="1">
      <c r="A92" s="1273"/>
      <c r="B92" s="1274"/>
      <c r="C92" s="1338"/>
      <c r="D92" s="1339"/>
      <c r="E92" s="1339"/>
      <c r="F92" s="1340"/>
      <c r="G92" s="1391"/>
      <c r="H92" s="1392"/>
      <c r="I92" s="1392"/>
      <c r="J92" s="1392"/>
      <c r="K92" s="1392"/>
      <c r="L92" s="1392"/>
      <c r="M92" s="1392"/>
      <c r="N92" s="1393"/>
      <c r="O92" s="1447"/>
      <c r="P92" s="1448"/>
      <c r="Q92" s="1449"/>
      <c r="R92" s="1456"/>
      <c r="S92" s="1456"/>
      <c r="T92" s="1456"/>
      <c r="U92" s="1456"/>
      <c r="V92" s="1456"/>
      <c r="W92" s="1456"/>
      <c r="X92" s="1457"/>
      <c r="Y92" s="1463"/>
      <c r="Z92" s="1464"/>
      <c r="AA92" s="1465"/>
      <c r="AB92" s="1472"/>
      <c r="AC92" s="1473"/>
      <c r="AD92" s="1473"/>
      <c r="AE92" s="1473"/>
      <c r="AF92" s="1473"/>
      <c r="AG92" s="1473"/>
      <c r="AH92" s="1474"/>
      <c r="AI92" s="51"/>
      <c r="AJ92" s="1402"/>
      <c r="AK92" s="1403"/>
      <c r="AL92" s="1407"/>
      <c r="AM92" s="1123"/>
      <c r="AN92" s="1117"/>
      <c r="AO92" s="1117"/>
      <c r="AP92" s="1117"/>
      <c r="AQ92" s="1118"/>
      <c r="AR92" s="1119"/>
      <c r="AS92" s="1118"/>
      <c r="AT92" s="1119"/>
      <c r="AU92" s="1085"/>
      <c r="AV92" s="1085"/>
      <c r="AW92" s="1085"/>
      <c r="AX92" s="1085"/>
      <c r="AY92" s="1085"/>
      <c r="AZ92" s="1085"/>
      <c r="BA92" s="1085"/>
      <c r="BB92" s="1083"/>
      <c r="BC92" s="1792"/>
      <c r="BD92" s="1793"/>
      <c r="BE92" s="3"/>
      <c r="BF92" s="3"/>
      <c r="BG92" s="3"/>
      <c r="BH92" s="42"/>
      <c r="BI92" s="1078"/>
      <c r="BJ92" s="1078"/>
      <c r="BK92" s="1078"/>
      <c r="BL92" s="1078"/>
      <c r="BM92" s="1078"/>
      <c r="BN92" s="1078"/>
      <c r="BO92" s="1078"/>
      <c r="BP92" s="1078"/>
      <c r="BQ92" s="1078"/>
      <c r="BR92" s="1078"/>
      <c r="BS92" s="1078"/>
      <c r="BT92" s="1078"/>
      <c r="BU92" s="1078"/>
      <c r="BV92" s="1078"/>
      <c r="BW92" s="1078"/>
      <c r="BX92" s="1078"/>
      <c r="BY92" s="1078"/>
      <c r="BZ92" s="1078"/>
      <c r="CA92" s="1078"/>
      <c r="CB92" s="1078"/>
      <c r="CC92" s="50"/>
      <c r="CD92" s="50"/>
      <c r="CE92" s="43"/>
    </row>
    <row r="93" spans="1:83" ht="3" customHeight="1">
      <c r="A93" s="1273"/>
      <c r="B93" s="1274"/>
      <c r="C93" s="1338"/>
      <c r="D93" s="1339"/>
      <c r="E93" s="1339"/>
      <c r="F93" s="1340"/>
      <c r="G93" s="1391"/>
      <c r="H93" s="1392"/>
      <c r="I93" s="1392"/>
      <c r="J93" s="1392"/>
      <c r="K93" s="1392"/>
      <c r="L93" s="1392"/>
      <c r="M93" s="1392"/>
      <c r="N93" s="1393"/>
      <c r="O93" s="1447"/>
      <c r="P93" s="1448"/>
      <c r="Q93" s="1449"/>
      <c r="R93" s="1456"/>
      <c r="S93" s="1456"/>
      <c r="T93" s="1456"/>
      <c r="U93" s="1456"/>
      <c r="V93" s="1456"/>
      <c r="W93" s="1456"/>
      <c r="X93" s="1457"/>
      <c r="Y93" s="1463"/>
      <c r="Z93" s="1464"/>
      <c r="AA93" s="1465"/>
      <c r="AB93" s="1472"/>
      <c r="AC93" s="1473"/>
      <c r="AD93" s="1473"/>
      <c r="AE93" s="1473"/>
      <c r="AF93" s="1473"/>
      <c r="AG93" s="1473"/>
      <c r="AH93" s="1474"/>
      <c r="AI93" s="51"/>
      <c r="AJ93" s="1402"/>
      <c r="AK93" s="1403"/>
      <c r="AL93" s="1407"/>
      <c r="AM93" s="1123"/>
      <c r="AN93" s="1117" t="s">
        <v>24</v>
      </c>
      <c r="AO93" s="1117"/>
      <c r="AP93" s="1117"/>
      <c r="AQ93" s="1118" t="s">
        <v>81</v>
      </c>
      <c r="AR93" s="1119"/>
      <c r="AS93" s="1118"/>
      <c r="AT93" s="1119"/>
      <c r="AU93" s="1085" t="str">
        <f>IF(申告書作成!AL270=1,'R7年度市申 (裏）'!AW192,"0")</f>
        <v>0</v>
      </c>
      <c r="AV93" s="1085"/>
      <c r="AW93" s="1085"/>
      <c r="AX93" s="1085"/>
      <c r="AY93" s="1085"/>
      <c r="AZ93" s="1085"/>
      <c r="BA93" s="1085"/>
      <c r="BB93" s="1083" t="s">
        <v>171</v>
      </c>
      <c r="BC93" s="1792"/>
      <c r="BD93" s="1793"/>
      <c r="BE93" s="3"/>
      <c r="BF93" s="3"/>
      <c r="BG93" s="3"/>
      <c r="BH93" s="42"/>
      <c r="BI93" s="1078"/>
      <c r="BJ93" s="1078"/>
      <c r="BK93" s="1078"/>
      <c r="BL93" s="1078"/>
      <c r="BM93" s="1078"/>
      <c r="BN93" s="1078"/>
      <c r="BO93" s="1078"/>
      <c r="BP93" s="1078"/>
      <c r="BQ93" s="1078"/>
      <c r="BR93" s="1078"/>
      <c r="BS93" s="1078"/>
      <c r="BT93" s="1078"/>
      <c r="BU93" s="1078"/>
      <c r="BV93" s="1078"/>
      <c r="BW93" s="1078"/>
      <c r="BX93" s="1078"/>
      <c r="BY93" s="1078"/>
      <c r="BZ93" s="1078"/>
      <c r="CA93" s="1078"/>
      <c r="CB93" s="1078"/>
      <c r="CC93" s="50"/>
      <c r="CD93" s="50"/>
      <c r="CE93" s="43"/>
    </row>
    <row r="94" spans="1:83" ht="3" customHeight="1">
      <c r="A94" s="1273"/>
      <c r="B94" s="1274"/>
      <c r="C94" s="1338"/>
      <c r="D94" s="1339"/>
      <c r="E94" s="1339"/>
      <c r="F94" s="1340"/>
      <c r="G94" s="1394"/>
      <c r="H94" s="1395"/>
      <c r="I94" s="1395"/>
      <c r="J94" s="1395"/>
      <c r="K94" s="1395"/>
      <c r="L94" s="1395"/>
      <c r="M94" s="1395"/>
      <c r="N94" s="1396"/>
      <c r="O94" s="1450"/>
      <c r="P94" s="1451"/>
      <c r="Q94" s="1452"/>
      <c r="R94" s="1458"/>
      <c r="S94" s="1458"/>
      <c r="T94" s="1458"/>
      <c r="U94" s="1458"/>
      <c r="V94" s="1458"/>
      <c r="W94" s="1458"/>
      <c r="X94" s="1459"/>
      <c r="Y94" s="1466"/>
      <c r="Z94" s="1467"/>
      <c r="AA94" s="1468"/>
      <c r="AB94" s="1475"/>
      <c r="AC94" s="1476"/>
      <c r="AD94" s="1476"/>
      <c r="AE94" s="1476"/>
      <c r="AF94" s="1476"/>
      <c r="AG94" s="1476"/>
      <c r="AH94" s="1477"/>
      <c r="AI94" s="51"/>
      <c r="AJ94" s="1402"/>
      <c r="AK94" s="1403"/>
      <c r="AL94" s="1407"/>
      <c r="AM94" s="1123"/>
      <c r="AN94" s="1117"/>
      <c r="AO94" s="1117"/>
      <c r="AP94" s="1117"/>
      <c r="AQ94" s="1118"/>
      <c r="AR94" s="1119"/>
      <c r="AS94" s="1118"/>
      <c r="AT94" s="1119"/>
      <c r="AU94" s="1085"/>
      <c r="AV94" s="1085"/>
      <c r="AW94" s="1085"/>
      <c r="AX94" s="1085"/>
      <c r="AY94" s="1085"/>
      <c r="AZ94" s="1085"/>
      <c r="BA94" s="1085"/>
      <c r="BB94" s="1083"/>
      <c r="BC94" s="1792"/>
      <c r="BD94" s="1793"/>
      <c r="BE94" s="3"/>
      <c r="BF94" s="3"/>
      <c r="BG94" s="3"/>
      <c r="BH94" s="42"/>
      <c r="BI94" s="1078"/>
      <c r="BJ94" s="1078"/>
      <c r="BK94" s="1078"/>
      <c r="BL94" s="1078"/>
      <c r="BM94" s="1078"/>
      <c r="BN94" s="1078"/>
      <c r="BO94" s="1078"/>
      <c r="BP94" s="1078"/>
      <c r="BQ94" s="1078"/>
      <c r="BR94" s="1078"/>
      <c r="BS94" s="1078"/>
      <c r="BT94" s="1078"/>
      <c r="BU94" s="1078"/>
      <c r="BV94" s="1078"/>
      <c r="BW94" s="1078"/>
      <c r="BX94" s="1078"/>
      <c r="BY94" s="1078"/>
      <c r="BZ94" s="1078"/>
      <c r="CA94" s="1078"/>
      <c r="CB94" s="1078"/>
      <c r="CC94" s="50"/>
      <c r="CD94" s="50"/>
      <c r="CE94" s="43"/>
    </row>
    <row r="95" spans="1:83" ht="3" customHeight="1">
      <c r="A95" s="1273"/>
      <c r="B95" s="1274"/>
      <c r="C95" s="1338"/>
      <c r="D95" s="1339"/>
      <c r="E95" s="1339"/>
      <c r="F95" s="1340"/>
      <c r="G95" s="1343" t="s">
        <v>179</v>
      </c>
      <c r="H95" s="1344"/>
      <c r="I95" s="1344"/>
      <c r="J95" s="1344"/>
      <c r="K95" s="1344"/>
      <c r="L95" s="1344"/>
      <c r="M95" s="1344"/>
      <c r="N95" s="1346"/>
      <c r="O95" s="1415">
        <f>申告書作成!C382</f>
        <v>0</v>
      </c>
      <c r="P95" s="1416"/>
      <c r="Q95" s="1416"/>
      <c r="R95" s="1416"/>
      <c r="S95" s="1416"/>
      <c r="T95" s="1416"/>
      <c r="U95" s="1416"/>
      <c r="V95" s="1416"/>
      <c r="W95" s="1416"/>
      <c r="X95" s="1419" t="s">
        <v>171</v>
      </c>
      <c r="Y95" s="1424">
        <f>申告書作成!R382</f>
        <v>0</v>
      </c>
      <c r="Z95" s="1425"/>
      <c r="AA95" s="1425"/>
      <c r="AB95" s="1425"/>
      <c r="AC95" s="1425"/>
      <c r="AD95" s="1425"/>
      <c r="AE95" s="1425"/>
      <c r="AF95" s="1425"/>
      <c r="AG95" s="1425"/>
      <c r="AH95" s="1430" t="s">
        <v>171</v>
      </c>
      <c r="AI95" s="51"/>
      <c r="AJ95" s="1402"/>
      <c r="AK95" s="1403"/>
      <c r="AL95" s="1407"/>
      <c r="AM95" s="1123"/>
      <c r="AN95" s="1117"/>
      <c r="AO95" s="1117"/>
      <c r="AP95" s="1117"/>
      <c r="AQ95" s="1118"/>
      <c r="AR95" s="1119"/>
      <c r="AS95" s="1118"/>
      <c r="AT95" s="1119"/>
      <c r="AU95" s="1085"/>
      <c r="AV95" s="1085"/>
      <c r="AW95" s="1085"/>
      <c r="AX95" s="1085"/>
      <c r="AY95" s="1085"/>
      <c r="AZ95" s="1085"/>
      <c r="BA95" s="1085"/>
      <c r="BB95" s="1083"/>
      <c r="BC95" s="1792"/>
      <c r="BD95" s="1793"/>
      <c r="BE95" s="3"/>
      <c r="BF95" s="3"/>
      <c r="BG95" s="3"/>
      <c r="BH95" s="42"/>
      <c r="BI95" s="1078"/>
      <c r="BJ95" s="1078"/>
      <c r="BK95" s="1078"/>
      <c r="BL95" s="1078"/>
      <c r="BM95" s="1078"/>
      <c r="BN95" s="1078"/>
      <c r="BO95" s="1078"/>
      <c r="BP95" s="1078"/>
      <c r="BQ95" s="1078"/>
      <c r="BR95" s="1078"/>
      <c r="BS95" s="1078"/>
      <c r="BT95" s="1078"/>
      <c r="BU95" s="1078"/>
      <c r="BV95" s="1078"/>
      <c r="BW95" s="1078"/>
      <c r="BX95" s="1078"/>
      <c r="BY95" s="1078"/>
      <c r="BZ95" s="1078"/>
      <c r="CA95" s="1078"/>
      <c r="CB95" s="1078"/>
      <c r="CC95" s="50"/>
      <c r="CD95" s="50"/>
      <c r="CE95" s="43"/>
    </row>
    <row r="96" spans="1:83" ht="3" customHeight="1">
      <c r="A96" s="1273"/>
      <c r="B96" s="1274"/>
      <c r="C96" s="1338"/>
      <c r="D96" s="1339"/>
      <c r="E96" s="1339"/>
      <c r="F96" s="1340"/>
      <c r="G96" s="1343"/>
      <c r="H96" s="1344"/>
      <c r="I96" s="1344"/>
      <c r="J96" s="1344"/>
      <c r="K96" s="1344"/>
      <c r="L96" s="1344"/>
      <c r="M96" s="1344"/>
      <c r="N96" s="1346"/>
      <c r="O96" s="1417"/>
      <c r="P96" s="1418"/>
      <c r="Q96" s="1418"/>
      <c r="R96" s="1418"/>
      <c r="S96" s="1418"/>
      <c r="T96" s="1418"/>
      <c r="U96" s="1418"/>
      <c r="V96" s="1418"/>
      <c r="W96" s="1418"/>
      <c r="X96" s="1420"/>
      <c r="Y96" s="1426"/>
      <c r="Z96" s="1427"/>
      <c r="AA96" s="1427"/>
      <c r="AB96" s="1427"/>
      <c r="AC96" s="1427"/>
      <c r="AD96" s="1427"/>
      <c r="AE96" s="1427"/>
      <c r="AF96" s="1427"/>
      <c r="AG96" s="1427"/>
      <c r="AH96" s="1431"/>
      <c r="AI96" s="51"/>
      <c r="AJ96" s="1402"/>
      <c r="AK96" s="1403"/>
      <c r="AL96" s="1407"/>
      <c r="AM96" s="1123"/>
      <c r="AN96" s="1117"/>
      <c r="AO96" s="1117"/>
      <c r="AP96" s="1117"/>
      <c r="AQ96" s="1118"/>
      <c r="AR96" s="1119"/>
      <c r="AS96" s="1118"/>
      <c r="AT96" s="1119"/>
      <c r="AU96" s="1085"/>
      <c r="AV96" s="1085"/>
      <c r="AW96" s="1085"/>
      <c r="AX96" s="1085"/>
      <c r="AY96" s="1085"/>
      <c r="AZ96" s="1085"/>
      <c r="BA96" s="1085"/>
      <c r="BB96" s="1083"/>
      <c r="BC96" s="1792"/>
      <c r="BD96" s="1793"/>
      <c r="BE96" s="3"/>
      <c r="BF96" s="3"/>
      <c r="BG96" s="3"/>
      <c r="BH96" s="42"/>
      <c r="BI96" s="1078"/>
      <c r="BJ96" s="1078"/>
      <c r="BK96" s="1078"/>
      <c r="BL96" s="1078"/>
      <c r="BM96" s="1078"/>
      <c r="BN96" s="1078"/>
      <c r="BO96" s="1078"/>
      <c r="BP96" s="1078"/>
      <c r="BQ96" s="1078"/>
      <c r="BR96" s="1078"/>
      <c r="BS96" s="1078"/>
      <c r="BT96" s="1078"/>
      <c r="BU96" s="1078"/>
      <c r="BV96" s="1078"/>
      <c r="BW96" s="1078"/>
      <c r="BX96" s="1078"/>
      <c r="BY96" s="1078"/>
      <c r="BZ96" s="1078"/>
      <c r="CA96" s="1078"/>
      <c r="CB96" s="1078"/>
      <c r="CC96" s="50"/>
      <c r="CD96" s="50"/>
      <c r="CE96" s="43"/>
    </row>
    <row r="97" spans="1:83" ht="3" customHeight="1">
      <c r="A97" s="1273"/>
      <c r="B97" s="1274"/>
      <c r="C97" s="1338"/>
      <c r="D97" s="1339"/>
      <c r="E97" s="1339"/>
      <c r="F97" s="1340"/>
      <c r="G97" s="1343"/>
      <c r="H97" s="1344"/>
      <c r="I97" s="1344"/>
      <c r="J97" s="1344"/>
      <c r="K97" s="1344"/>
      <c r="L97" s="1344"/>
      <c r="M97" s="1344"/>
      <c r="N97" s="1346"/>
      <c r="O97" s="1417"/>
      <c r="P97" s="1418"/>
      <c r="Q97" s="1418"/>
      <c r="R97" s="1418"/>
      <c r="S97" s="1418"/>
      <c r="T97" s="1418"/>
      <c r="U97" s="1418"/>
      <c r="V97" s="1418"/>
      <c r="W97" s="1418"/>
      <c r="X97" s="1420"/>
      <c r="Y97" s="1426"/>
      <c r="Z97" s="1427"/>
      <c r="AA97" s="1427"/>
      <c r="AB97" s="1427"/>
      <c r="AC97" s="1427"/>
      <c r="AD97" s="1427"/>
      <c r="AE97" s="1427"/>
      <c r="AF97" s="1427"/>
      <c r="AG97" s="1427"/>
      <c r="AH97" s="1431"/>
      <c r="AI97" s="51"/>
      <c r="AJ97" s="1402"/>
      <c r="AK97" s="1403"/>
      <c r="AL97" s="1407"/>
      <c r="AM97" s="1123"/>
      <c r="AN97" s="1117"/>
      <c r="AO97" s="1117"/>
      <c r="AP97" s="1117"/>
      <c r="AQ97" s="1118"/>
      <c r="AR97" s="1119"/>
      <c r="AS97" s="1118"/>
      <c r="AT97" s="1119"/>
      <c r="AU97" s="1085"/>
      <c r="AV97" s="1085"/>
      <c r="AW97" s="1085"/>
      <c r="AX97" s="1085"/>
      <c r="AY97" s="1085"/>
      <c r="AZ97" s="1085"/>
      <c r="BA97" s="1085"/>
      <c r="BB97" s="1083"/>
      <c r="BC97" s="1792"/>
      <c r="BD97" s="1793"/>
      <c r="BE97" s="3"/>
      <c r="BF97" s="3"/>
      <c r="BG97" s="3"/>
      <c r="BH97" s="42"/>
      <c r="BI97" s="1078"/>
      <c r="BJ97" s="1078"/>
      <c r="BK97" s="1078"/>
      <c r="BL97" s="1078"/>
      <c r="BM97" s="1078"/>
      <c r="BN97" s="1078"/>
      <c r="BO97" s="1078"/>
      <c r="BP97" s="1078"/>
      <c r="BQ97" s="1078"/>
      <c r="BR97" s="1078"/>
      <c r="BS97" s="1078"/>
      <c r="BT97" s="1078"/>
      <c r="BU97" s="1078"/>
      <c r="BV97" s="1078"/>
      <c r="BW97" s="1078"/>
      <c r="BX97" s="1078"/>
      <c r="BY97" s="1078"/>
      <c r="BZ97" s="1078"/>
      <c r="CA97" s="1078"/>
      <c r="CB97" s="1078"/>
      <c r="CC97" s="50"/>
      <c r="CD97" s="50"/>
      <c r="CE97" s="43"/>
    </row>
    <row r="98" spans="1:83" ht="3" customHeight="1">
      <c r="A98" s="1273"/>
      <c r="B98" s="1274"/>
      <c r="C98" s="1338"/>
      <c r="D98" s="1339"/>
      <c r="E98" s="1339"/>
      <c r="F98" s="1340"/>
      <c r="G98" s="1343"/>
      <c r="H98" s="1344"/>
      <c r="I98" s="1344"/>
      <c r="J98" s="1344"/>
      <c r="K98" s="1344"/>
      <c r="L98" s="1344"/>
      <c r="M98" s="1344"/>
      <c r="N98" s="1346"/>
      <c r="O98" s="1417"/>
      <c r="P98" s="1418"/>
      <c r="Q98" s="1418"/>
      <c r="R98" s="1418"/>
      <c r="S98" s="1418"/>
      <c r="T98" s="1418"/>
      <c r="U98" s="1418"/>
      <c r="V98" s="1418"/>
      <c r="W98" s="1418"/>
      <c r="X98" s="1420"/>
      <c r="Y98" s="1426"/>
      <c r="Z98" s="1427"/>
      <c r="AA98" s="1427"/>
      <c r="AB98" s="1427"/>
      <c r="AC98" s="1427"/>
      <c r="AD98" s="1427"/>
      <c r="AE98" s="1427"/>
      <c r="AF98" s="1427"/>
      <c r="AG98" s="1427"/>
      <c r="AH98" s="1431"/>
      <c r="AI98" s="51"/>
      <c r="AJ98" s="1402"/>
      <c r="AK98" s="1403"/>
      <c r="AL98" s="1407"/>
      <c r="AM98" s="1123"/>
      <c r="AN98" s="1117"/>
      <c r="AO98" s="1117"/>
      <c r="AP98" s="1117"/>
      <c r="AQ98" s="1118"/>
      <c r="AR98" s="1119"/>
      <c r="AS98" s="1118"/>
      <c r="AT98" s="1119"/>
      <c r="AU98" s="1085"/>
      <c r="AV98" s="1085"/>
      <c r="AW98" s="1085"/>
      <c r="AX98" s="1085"/>
      <c r="AY98" s="1085"/>
      <c r="AZ98" s="1085"/>
      <c r="BA98" s="1085"/>
      <c r="BB98" s="1083"/>
      <c r="BC98" s="1792"/>
      <c r="BD98" s="1793"/>
      <c r="BE98" s="3"/>
      <c r="BF98" s="3"/>
      <c r="BG98" s="3"/>
      <c r="BH98" s="42"/>
      <c r="BI98" s="1078"/>
      <c r="BJ98" s="1078"/>
      <c r="BK98" s="1078"/>
      <c r="BL98" s="1078"/>
      <c r="BM98" s="1078"/>
      <c r="BN98" s="1078"/>
      <c r="BO98" s="1078"/>
      <c r="BP98" s="1078"/>
      <c r="BQ98" s="1078"/>
      <c r="BR98" s="1078"/>
      <c r="BS98" s="1078"/>
      <c r="BT98" s="1078"/>
      <c r="BU98" s="1078"/>
      <c r="BV98" s="1078"/>
      <c r="BW98" s="1078"/>
      <c r="BX98" s="1078"/>
      <c r="BY98" s="1078"/>
      <c r="BZ98" s="1078"/>
      <c r="CA98" s="1078"/>
      <c r="CB98" s="1078"/>
      <c r="CC98" s="50"/>
      <c r="CD98" s="50"/>
      <c r="CE98" s="43"/>
    </row>
    <row r="99" spans="1:83" ht="3" customHeight="1">
      <c r="A99" s="1273"/>
      <c r="B99" s="1274"/>
      <c r="C99" s="1338"/>
      <c r="D99" s="1339"/>
      <c r="E99" s="1339"/>
      <c r="F99" s="1340"/>
      <c r="G99" s="1478"/>
      <c r="H99" s="1479"/>
      <c r="I99" s="1479"/>
      <c r="J99" s="1479"/>
      <c r="K99" s="1479"/>
      <c r="L99" s="1479"/>
      <c r="M99" s="1479"/>
      <c r="N99" s="1480"/>
      <c r="O99" s="1417"/>
      <c r="P99" s="1418"/>
      <c r="Q99" s="1418"/>
      <c r="R99" s="1418"/>
      <c r="S99" s="1418"/>
      <c r="T99" s="1418"/>
      <c r="U99" s="1418"/>
      <c r="V99" s="1418"/>
      <c r="W99" s="1418"/>
      <c r="X99" s="1420"/>
      <c r="Y99" s="1428"/>
      <c r="Z99" s="1429"/>
      <c r="AA99" s="1429"/>
      <c r="AB99" s="1429"/>
      <c r="AC99" s="1429"/>
      <c r="AD99" s="1429"/>
      <c r="AE99" s="1429"/>
      <c r="AF99" s="1429"/>
      <c r="AG99" s="1429"/>
      <c r="AH99" s="1432"/>
      <c r="AI99" s="51"/>
      <c r="AJ99" s="1402"/>
      <c r="AK99" s="1403"/>
      <c r="AL99" s="1490" t="s">
        <v>30</v>
      </c>
      <c r="AM99" s="1117"/>
      <c r="AN99" s="1117"/>
      <c r="AO99" s="1117"/>
      <c r="AP99" s="1117"/>
      <c r="AQ99" s="1118" t="s">
        <v>82</v>
      </c>
      <c r="AR99" s="1119"/>
      <c r="AS99" s="1118"/>
      <c r="AT99" s="1119"/>
      <c r="AU99" s="1085">
        <f ca="1">'R7年度市申 (裏）'!BR192</f>
        <v>0</v>
      </c>
      <c r="AV99" s="1085"/>
      <c r="AW99" s="1085"/>
      <c r="AX99" s="1085"/>
      <c r="AY99" s="1085"/>
      <c r="AZ99" s="1085"/>
      <c r="BA99" s="1085"/>
      <c r="BB99" s="1083" t="s">
        <v>171</v>
      </c>
      <c r="BC99" s="1792"/>
      <c r="BD99" s="1793"/>
      <c r="BE99" s="3"/>
      <c r="BF99" s="3"/>
      <c r="BG99" s="3"/>
      <c r="BH99" s="42"/>
      <c r="BI99" s="1078"/>
      <c r="BJ99" s="1078"/>
      <c r="BK99" s="1078"/>
      <c r="BL99" s="1078"/>
      <c r="BM99" s="1078"/>
      <c r="BN99" s="1078"/>
      <c r="BO99" s="1078"/>
      <c r="BP99" s="1078"/>
      <c r="BQ99" s="1078"/>
      <c r="BR99" s="1078"/>
      <c r="BS99" s="1078"/>
      <c r="BT99" s="1078"/>
      <c r="BU99" s="1078"/>
      <c r="BV99" s="1078"/>
      <c r="BW99" s="1078"/>
      <c r="BX99" s="1078"/>
      <c r="BY99" s="1078"/>
      <c r="BZ99" s="1078"/>
      <c r="CA99" s="1078"/>
      <c r="CB99" s="1078"/>
      <c r="CC99" s="50"/>
      <c r="CD99" s="50"/>
      <c r="CE99" s="43"/>
    </row>
    <row r="100" spans="1:83" ht="3" customHeight="1">
      <c r="A100" s="1273"/>
      <c r="B100" s="1274"/>
      <c r="C100" s="1338"/>
      <c r="D100" s="1339"/>
      <c r="E100" s="1339"/>
      <c r="F100" s="1340"/>
      <c r="G100" s="1343" t="s">
        <v>180</v>
      </c>
      <c r="H100" s="1344"/>
      <c r="I100" s="1344"/>
      <c r="J100" s="1344"/>
      <c r="K100" s="1344"/>
      <c r="L100" s="1344"/>
      <c r="M100" s="1344"/>
      <c r="N100" s="1346"/>
      <c r="O100" s="1417">
        <f>申告書作成!H382</f>
        <v>0</v>
      </c>
      <c r="P100" s="1418"/>
      <c r="Q100" s="1418"/>
      <c r="R100" s="1418"/>
      <c r="S100" s="1418"/>
      <c r="T100" s="1418"/>
      <c r="U100" s="1418"/>
      <c r="V100" s="1418"/>
      <c r="W100" s="1418"/>
      <c r="X100" s="1420" t="s">
        <v>171</v>
      </c>
      <c r="Y100" s="1433">
        <f>申告書作成!W382</f>
        <v>0</v>
      </c>
      <c r="Z100" s="1434"/>
      <c r="AA100" s="1434"/>
      <c r="AB100" s="1434"/>
      <c r="AC100" s="1434"/>
      <c r="AD100" s="1434"/>
      <c r="AE100" s="1434"/>
      <c r="AF100" s="1434"/>
      <c r="AG100" s="1434"/>
      <c r="AH100" s="1435" t="s">
        <v>171</v>
      </c>
      <c r="AI100" s="51"/>
      <c r="AJ100" s="1402"/>
      <c r="AK100" s="1403"/>
      <c r="AL100" s="1490"/>
      <c r="AM100" s="1117"/>
      <c r="AN100" s="1117"/>
      <c r="AO100" s="1117"/>
      <c r="AP100" s="1117"/>
      <c r="AQ100" s="1118"/>
      <c r="AR100" s="1119"/>
      <c r="AS100" s="1118"/>
      <c r="AT100" s="1119"/>
      <c r="AU100" s="1085"/>
      <c r="AV100" s="1085"/>
      <c r="AW100" s="1085"/>
      <c r="AX100" s="1085"/>
      <c r="AY100" s="1085"/>
      <c r="AZ100" s="1085"/>
      <c r="BA100" s="1085"/>
      <c r="BB100" s="1083"/>
      <c r="BC100" s="1792"/>
      <c r="BD100" s="1793"/>
      <c r="BE100" s="3"/>
      <c r="BF100" s="3"/>
      <c r="BG100" s="3"/>
      <c r="BH100" s="42"/>
      <c r="BI100" s="1078"/>
      <c r="BJ100" s="1078"/>
      <c r="BK100" s="1078"/>
      <c r="BL100" s="1078"/>
      <c r="BM100" s="1078"/>
      <c r="BN100" s="1078"/>
      <c r="BO100" s="1078"/>
      <c r="BP100" s="1078"/>
      <c r="BQ100" s="1078"/>
      <c r="BR100" s="1078"/>
      <c r="BS100" s="1078"/>
      <c r="BT100" s="1078"/>
      <c r="BU100" s="1078"/>
      <c r="BV100" s="1078"/>
      <c r="BW100" s="1078"/>
      <c r="BX100" s="1078"/>
      <c r="BY100" s="1078"/>
      <c r="BZ100" s="1078"/>
      <c r="CA100" s="1078"/>
      <c r="CB100" s="1078"/>
      <c r="CC100" s="50"/>
      <c r="CD100" s="50"/>
      <c r="CE100" s="43"/>
    </row>
    <row r="101" spans="1:83" ht="3" customHeight="1">
      <c r="A101" s="1273"/>
      <c r="B101" s="1274"/>
      <c r="C101" s="1338"/>
      <c r="D101" s="1339"/>
      <c r="E101" s="1339"/>
      <c r="F101" s="1340"/>
      <c r="G101" s="1343"/>
      <c r="H101" s="1344"/>
      <c r="I101" s="1344"/>
      <c r="J101" s="1344"/>
      <c r="K101" s="1344"/>
      <c r="L101" s="1344"/>
      <c r="M101" s="1344"/>
      <c r="N101" s="1346"/>
      <c r="O101" s="1417"/>
      <c r="P101" s="1418"/>
      <c r="Q101" s="1418"/>
      <c r="R101" s="1418"/>
      <c r="S101" s="1418"/>
      <c r="T101" s="1418"/>
      <c r="U101" s="1418"/>
      <c r="V101" s="1418"/>
      <c r="W101" s="1418"/>
      <c r="X101" s="1420"/>
      <c r="Y101" s="1426"/>
      <c r="Z101" s="1427"/>
      <c r="AA101" s="1427"/>
      <c r="AB101" s="1427"/>
      <c r="AC101" s="1427"/>
      <c r="AD101" s="1427"/>
      <c r="AE101" s="1427"/>
      <c r="AF101" s="1427"/>
      <c r="AG101" s="1427"/>
      <c r="AH101" s="1431"/>
      <c r="AI101" s="51"/>
      <c r="AJ101" s="1402"/>
      <c r="AK101" s="1403"/>
      <c r="AL101" s="1490"/>
      <c r="AM101" s="1117"/>
      <c r="AN101" s="1117"/>
      <c r="AO101" s="1117"/>
      <c r="AP101" s="1117"/>
      <c r="AQ101" s="1118"/>
      <c r="AR101" s="1119"/>
      <c r="AS101" s="1118"/>
      <c r="AT101" s="1119"/>
      <c r="AU101" s="1085"/>
      <c r="AV101" s="1085"/>
      <c r="AW101" s="1085"/>
      <c r="AX101" s="1085"/>
      <c r="AY101" s="1085"/>
      <c r="AZ101" s="1085"/>
      <c r="BA101" s="1085"/>
      <c r="BB101" s="1083"/>
      <c r="BC101" s="1792"/>
      <c r="BD101" s="1793"/>
      <c r="BE101" s="3"/>
      <c r="BF101" s="3"/>
      <c r="BG101" s="3"/>
      <c r="BH101" s="42"/>
      <c r="BI101" s="1078"/>
      <c r="BJ101" s="1078"/>
      <c r="BK101" s="1078"/>
      <c r="BL101" s="1078"/>
      <c r="BM101" s="1078"/>
      <c r="BN101" s="1078"/>
      <c r="BO101" s="1078"/>
      <c r="BP101" s="1078"/>
      <c r="BQ101" s="1078"/>
      <c r="BR101" s="1078"/>
      <c r="BS101" s="1078"/>
      <c r="BT101" s="1078"/>
      <c r="BU101" s="1078"/>
      <c r="BV101" s="1078"/>
      <c r="BW101" s="1078"/>
      <c r="BX101" s="1078"/>
      <c r="BY101" s="1078"/>
      <c r="BZ101" s="1078"/>
      <c r="CA101" s="1078"/>
      <c r="CB101" s="1078"/>
      <c r="CC101" s="50"/>
      <c r="CD101" s="50"/>
      <c r="CE101" s="43"/>
    </row>
    <row r="102" spans="1:83" ht="3" customHeight="1">
      <c r="A102" s="1273"/>
      <c r="B102" s="1274"/>
      <c r="C102" s="1338"/>
      <c r="D102" s="1339"/>
      <c r="E102" s="1339"/>
      <c r="F102" s="1340"/>
      <c r="G102" s="1343"/>
      <c r="H102" s="1344"/>
      <c r="I102" s="1344"/>
      <c r="J102" s="1344"/>
      <c r="K102" s="1344"/>
      <c r="L102" s="1344"/>
      <c r="M102" s="1344"/>
      <c r="N102" s="1346"/>
      <c r="O102" s="1417"/>
      <c r="P102" s="1418"/>
      <c r="Q102" s="1418"/>
      <c r="R102" s="1418"/>
      <c r="S102" s="1418"/>
      <c r="T102" s="1418"/>
      <c r="U102" s="1418"/>
      <c r="V102" s="1418"/>
      <c r="W102" s="1418"/>
      <c r="X102" s="1420"/>
      <c r="Y102" s="1426"/>
      <c r="Z102" s="1427"/>
      <c r="AA102" s="1427"/>
      <c r="AB102" s="1427"/>
      <c r="AC102" s="1427"/>
      <c r="AD102" s="1427"/>
      <c r="AE102" s="1427"/>
      <c r="AF102" s="1427"/>
      <c r="AG102" s="1427"/>
      <c r="AH102" s="1431"/>
      <c r="AI102" s="51"/>
      <c r="AJ102" s="1402"/>
      <c r="AK102" s="1403"/>
      <c r="AL102" s="1490"/>
      <c r="AM102" s="1117"/>
      <c r="AN102" s="1117"/>
      <c r="AO102" s="1117"/>
      <c r="AP102" s="1117"/>
      <c r="AQ102" s="1118"/>
      <c r="AR102" s="1119"/>
      <c r="AS102" s="1118"/>
      <c r="AT102" s="1119"/>
      <c r="AU102" s="1085"/>
      <c r="AV102" s="1085"/>
      <c r="AW102" s="1085"/>
      <c r="AX102" s="1085"/>
      <c r="AY102" s="1085"/>
      <c r="AZ102" s="1085"/>
      <c r="BA102" s="1085"/>
      <c r="BB102" s="1083"/>
      <c r="BC102" s="1792"/>
      <c r="BD102" s="1793"/>
      <c r="BE102" s="3"/>
      <c r="BF102" s="3"/>
      <c r="BG102" s="3"/>
      <c r="BH102" s="42"/>
      <c r="BI102" s="1078"/>
      <c r="BJ102" s="1078"/>
      <c r="BK102" s="1078"/>
      <c r="BL102" s="1078"/>
      <c r="BM102" s="1078"/>
      <c r="BN102" s="1078"/>
      <c r="BO102" s="1078"/>
      <c r="BP102" s="1078"/>
      <c r="BQ102" s="1078"/>
      <c r="BR102" s="1078"/>
      <c r="BS102" s="1078"/>
      <c r="BT102" s="1078"/>
      <c r="BU102" s="1078"/>
      <c r="BV102" s="1078"/>
      <c r="BW102" s="1078"/>
      <c r="BX102" s="1078"/>
      <c r="BY102" s="1078"/>
      <c r="BZ102" s="1078"/>
      <c r="CA102" s="1078"/>
      <c r="CB102" s="1078"/>
      <c r="CC102" s="71"/>
      <c r="CD102" s="50"/>
      <c r="CE102" s="43"/>
    </row>
    <row r="103" spans="1:83" ht="3" customHeight="1">
      <c r="A103" s="1273"/>
      <c r="B103" s="1274"/>
      <c r="C103" s="1338"/>
      <c r="D103" s="1339"/>
      <c r="E103" s="1339"/>
      <c r="F103" s="1340"/>
      <c r="G103" s="1343"/>
      <c r="H103" s="1344"/>
      <c r="I103" s="1344"/>
      <c r="J103" s="1344"/>
      <c r="K103" s="1344"/>
      <c r="L103" s="1344"/>
      <c r="M103" s="1344"/>
      <c r="N103" s="1346"/>
      <c r="O103" s="1417"/>
      <c r="P103" s="1418"/>
      <c r="Q103" s="1418"/>
      <c r="R103" s="1418"/>
      <c r="S103" s="1418"/>
      <c r="T103" s="1418"/>
      <c r="U103" s="1418"/>
      <c r="V103" s="1418"/>
      <c r="W103" s="1418"/>
      <c r="X103" s="1420"/>
      <c r="Y103" s="1426"/>
      <c r="Z103" s="1427"/>
      <c r="AA103" s="1427"/>
      <c r="AB103" s="1427"/>
      <c r="AC103" s="1427"/>
      <c r="AD103" s="1427"/>
      <c r="AE103" s="1427"/>
      <c r="AF103" s="1427"/>
      <c r="AG103" s="1427"/>
      <c r="AH103" s="1431"/>
      <c r="AI103" s="51"/>
      <c r="AJ103" s="1402"/>
      <c r="AK103" s="1403"/>
      <c r="AL103" s="1490"/>
      <c r="AM103" s="1117"/>
      <c r="AN103" s="1117"/>
      <c r="AO103" s="1117"/>
      <c r="AP103" s="1117"/>
      <c r="AQ103" s="1118"/>
      <c r="AR103" s="1119"/>
      <c r="AS103" s="1118"/>
      <c r="AT103" s="1119"/>
      <c r="AU103" s="1085"/>
      <c r="AV103" s="1085"/>
      <c r="AW103" s="1085"/>
      <c r="AX103" s="1085"/>
      <c r="AY103" s="1085"/>
      <c r="AZ103" s="1085"/>
      <c r="BA103" s="1085"/>
      <c r="BB103" s="1083"/>
      <c r="BC103" s="1792"/>
      <c r="BD103" s="1793"/>
      <c r="BE103" s="3"/>
      <c r="BF103" s="3"/>
      <c r="BG103" s="3"/>
      <c r="BH103" s="42"/>
      <c r="BI103" s="1078"/>
      <c r="BJ103" s="1078"/>
      <c r="BK103" s="1078"/>
      <c r="BL103" s="1078"/>
      <c r="BM103" s="1078"/>
      <c r="BN103" s="1078"/>
      <c r="BO103" s="1078"/>
      <c r="BP103" s="1078"/>
      <c r="BQ103" s="1078"/>
      <c r="BR103" s="1078"/>
      <c r="BS103" s="1078"/>
      <c r="BT103" s="1078"/>
      <c r="BU103" s="1078"/>
      <c r="BV103" s="1078"/>
      <c r="BW103" s="1078"/>
      <c r="BX103" s="1078"/>
      <c r="BY103" s="1078"/>
      <c r="BZ103" s="1078"/>
      <c r="CA103" s="1078"/>
      <c r="CB103" s="1078"/>
      <c r="CC103" s="71"/>
      <c r="CD103" s="50"/>
      <c r="CE103" s="43"/>
    </row>
    <row r="104" spans="1:83" ht="3" customHeight="1">
      <c r="A104" s="1273"/>
      <c r="B104" s="1274"/>
      <c r="C104" s="1338"/>
      <c r="D104" s="1339"/>
      <c r="E104" s="1339"/>
      <c r="F104" s="1340"/>
      <c r="G104" s="1478"/>
      <c r="H104" s="1479"/>
      <c r="I104" s="1479"/>
      <c r="J104" s="1479"/>
      <c r="K104" s="1479"/>
      <c r="L104" s="1479"/>
      <c r="M104" s="1479"/>
      <c r="N104" s="1480"/>
      <c r="O104" s="1417"/>
      <c r="P104" s="1418"/>
      <c r="Q104" s="1418"/>
      <c r="R104" s="1418"/>
      <c r="S104" s="1418"/>
      <c r="T104" s="1418"/>
      <c r="U104" s="1418"/>
      <c r="V104" s="1418"/>
      <c r="W104" s="1418"/>
      <c r="X104" s="1420"/>
      <c r="Y104" s="1428"/>
      <c r="Z104" s="1429"/>
      <c r="AA104" s="1429"/>
      <c r="AB104" s="1429"/>
      <c r="AC104" s="1429"/>
      <c r="AD104" s="1429"/>
      <c r="AE104" s="1429"/>
      <c r="AF104" s="1429"/>
      <c r="AG104" s="1429"/>
      <c r="AH104" s="1432"/>
      <c r="AI104" s="51"/>
      <c r="AJ104" s="1402"/>
      <c r="AK104" s="1403"/>
      <c r="AL104" s="1490"/>
      <c r="AM104" s="1117"/>
      <c r="AN104" s="1117"/>
      <c r="AO104" s="1117"/>
      <c r="AP104" s="1117"/>
      <c r="AQ104" s="1118"/>
      <c r="AR104" s="1119"/>
      <c r="AS104" s="1118"/>
      <c r="AT104" s="1119"/>
      <c r="AU104" s="1085"/>
      <c r="AV104" s="1085"/>
      <c r="AW104" s="1085"/>
      <c r="AX104" s="1085"/>
      <c r="AY104" s="1085"/>
      <c r="AZ104" s="1085"/>
      <c r="BA104" s="1085"/>
      <c r="BB104" s="1083"/>
      <c r="BC104" s="1792"/>
      <c r="BD104" s="1793"/>
      <c r="BE104" s="3"/>
      <c r="BF104" s="3"/>
      <c r="BG104" s="3"/>
      <c r="BH104" s="42"/>
      <c r="BI104" s="1078"/>
      <c r="BJ104" s="1078"/>
      <c r="BK104" s="1078"/>
      <c r="BL104" s="1078"/>
      <c r="BM104" s="1078"/>
      <c r="BN104" s="1078"/>
      <c r="BO104" s="1078"/>
      <c r="BP104" s="1078"/>
      <c r="BQ104" s="1078"/>
      <c r="BR104" s="1078"/>
      <c r="BS104" s="1078"/>
      <c r="BT104" s="1078"/>
      <c r="BU104" s="1078"/>
      <c r="BV104" s="1078"/>
      <c r="BW104" s="1078"/>
      <c r="BX104" s="1078"/>
      <c r="BY104" s="1078"/>
      <c r="BZ104" s="1078"/>
      <c r="CA104" s="1078"/>
      <c r="CB104" s="1078"/>
      <c r="CC104" s="71"/>
      <c r="CD104" s="50"/>
      <c r="CE104" s="43"/>
    </row>
    <row r="105" spans="1:83" ht="3" customHeight="1">
      <c r="A105" s="1273"/>
      <c r="B105" s="1274"/>
      <c r="C105" s="1338"/>
      <c r="D105" s="1339"/>
      <c r="E105" s="1339"/>
      <c r="F105" s="1340"/>
      <c r="G105" s="1343" t="s">
        <v>83</v>
      </c>
      <c r="H105" s="1344"/>
      <c r="I105" s="1344"/>
      <c r="J105" s="1344"/>
      <c r="K105" s="1344"/>
      <c r="L105" s="1344"/>
      <c r="M105" s="1344"/>
      <c r="N105" s="1346"/>
      <c r="O105" s="1417">
        <f>申告書作成!M382</f>
        <v>0</v>
      </c>
      <c r="P105" s="1418"/>
      <c r="Q105" s="1418"/>
      <c r="R105" s="1418"/>
      <c r="S105" s="1418"/>
      <c r="T105" s="1418"/>
      <c r="U105" s="1418"/>
      <c r="V105" s="1418"/>
      <c r="W105" s="1418"/>
      <c r="X105" s="1420" t="s">
        <v>171</v>
      </c>
      <c r="Y105" s="1481"/>
      <c r="Z105" s="1482"/>
      <c r="AA105" s="1482"/>
      <c r="AB105" s="1482"/>
      <c r="AC105" s="1482"/>
      <c r="AD105" s="1482"/>
      <c r="AE105" s="1482"/>
      <c r="AF105" s="1482"/>
      <c r="AG105" s="1482"/>
      <c r="AH105" s="1483"/>
      <c r="AI105" s="51"/>
      <c r="AJ105" s="1402"/>
      <c r="AK105" s="1403"/>
      <c r="AL105" s="1490" t="s">
        <v>37</v>
      </c>
      <c r="AM105" s="1117"/>
      <c r="AN105" s="1117"/>
      <c r="AO105" s="1117"/>
      <c r="AP105" s="1117"/>
      <c r="AQ105" s="1118" t="s">
        <v>84</v>
      </c>
      <c r="AR105" s="1119"/>
      <c r="AS105" s="1118"/>
      <c r="AT105" s="1119"/>
      <c r="AU105" s="1085"/>
      <c r="AV105" s="1085"/>
      <c r="AW105" s="1085"/>
      <c r="AX105" s="1085"/>
      <c r="AY105" s="1085"/>
      <c r="AZ105" s="1085"/>
      <c r="BA105" s="1085"/>
      <c r="BB105" s="1083" t="s">
        <v>171</v>
      </c>
      <c r="BC105" s="1792"/>
      <c r="BD105" s="1793"/>
      <c r="BE105" s="3"/>
      <c r="BF105" s="3"/>
      <c r="BG105" s="3"/>
      <c r="BH105" s="42"/>
      <c r="BI105" s="1078"/>
      <c r="BJ105" s="1078"/>
      <c r="BK105" s="1078"/>
      <c r="BL105" s="1078"/>
      <c r="BM105" s="1078"/>
      <c r="BN105" s="1078"/>
      <c r="BO105" s="1078"/>
      <c r="BP105" s="1078"/>
      <c r="BQ105" s="1078"/>
      <c r="BR105" s="1078"/>
      <c r="BS105" s="1078"/>
      <c r="BT105" s="1078"/>
      <c r="BU105" s="1078"/>
      <c r="BV105" s="1078"/>
      <c r="BW105" s="1078"/>
      <c r="BX105" s="1078"/>
      <c r="BY105" s="1078"/>
      <c r="BZ105" s="1078"/>
      <c r="CA105" s="1078"/>
      <c r="CB105" s="1078"/>
      <c r="CC105" s="71"/>
      <c r="CD105" s="50"/>
      <c r="CE105" s="43"/>
    </row>
    <row r="106" spans="1:83" ht="3" customHeight="1">
      <c r="A106" s="1273"/>
      <c r="B106" s="1274"/>
      <c r="C106" s="1338"/>
      <c r="D106" s="1339"/>
      <c r="E106" s="1339"/>
      <c r="F106" s="1340"/>
      <c r="G106" s="1343"/>
      <c r="H106" s="1344"/>
      <c r="I106" s="1344"/>
      <c r="J106" s="1344"/>
      <c r="K106" s="1344"/>
      <c r="L106" s="1344"/>
      <c r="M106" s="1344"/>
      <c r="N106" s="1346"/>
      <c r="O106" s="1417"/>
      <c r="P106" s="1418"/>
      <c r="Q106" s="1418"/>
      <c r="R106" s="1418"/>
      <c r="S106" s="1418"/>
      <c r="T106" s="1418"/>
      <c r="U106" s="1418"/>
      <c r="V106" s="1418"/>
      <c r="W106" s="1418"/>
      <c r="X106" s="1420"/>
      <c r="Y106" s="1484"/>
      <c r="Z106" s="1485"/>
      <c r="AA106" s="1485"/>
      <c r="AB106" s="1485"/>
      <c r="AC106" s="1485"/>
      <c r="AD106" s="1485"/>
      <c r="AE106" s="1485"/>
      <c r="AF106" s="1485"/>
      <c r="AG106" s="1485"/>
      <c r="AH106" s="1486"/>
      <c r="AI106" s="51"/>
      <c r="AJ106" s="1402"/>
      <c r="AK106" s="1403"/>
      <c r="AL106" s="1490"/>
      <c r="AM106" s="1117"/>
      <c r="AN106" s="1117"/>
      <c r="AO106" s="1117"/>
      <c r="AP106" s="1117"/>
      <c r="AQ106" s="1118"/>
      <c r="AR106" s="1119"/>
      <c r="AS106" s="1118"/>
      <c r="AT106" s="1119"/>
      <c r="AU106" s="1085"/>
      <c r="AV106" s="1085"/>
      <c r="AW106" s="1085"/>
      <c r="AX106" s="1085"/>
      <c r="AY106" s="1085"/>
      <c r="AZ106" s="1085"/>
      <c r="BA106" s="1085"/>
      <c r="BB106" s="1083"/>
      <c r="BC106" s="1792"/>
      <c r="BD106" s="1793"/>
      <c r="BE106" s="3"/>
      <c r="BF106" s="3"/>
      <c r="BG106" s="3"/>
      <c r="BH106" s="42"/>
      <c r="BI106" s="1078"/>
      <c r="BJ106" s="1078"/>
      <c r="BK106" s="1078"/>
      <c r="BL106" s="1078"/>
      <c r="BM106" s="1078"/>
      <c r="BN106" s="1078"/>
      <c r="BO106" s="1078"/>
      <c r="BP106" s="1078"/>
      <c r="BQ106" s="1078"/>
      <c r="BR106" s="1078"/>
      <c r="BS106" s="1078"/>
      <c r="BT106" s="1078"/>
      <c r="BU106" s="1078"/>
      <c r="BV106" s="1078"/>
      <c r="BW106" s="1078"/>
      <c r="BX106" s="1078"/>
      <c r="BY106" s="1078"/>
      <c r="BZ106" s="1078"/>
      <c r="CA106" s="1078"/>
      <c r="CB106" s="1078"/>
      <c r="CC106" s="71"/>
      <c r="CD106" s="50"/>
      <c r="CE106" s="43"/>
    </row>
    <row r="107" spans="1:83" ht="3" customHeight="1">
      <c r="A107" s="1273"/>
      <c r="B107" s="1274"/>
      <c r="C107" s="1338"/>
      <c r="D107" s="1339"/>
      <c r="E107" s="1339"/>
      <c r="F107" s="1340"/>
      <c r="G107" s="1343"/>
      <c r="H107" s="1344"/>
      <c r="I107" s="1344"/>
      <c r="J107" s="1344"/>
      <c r="K107" s="1344"/>
      <c r="L107" s="1344"/>
      <c r="M107" s="1344"/>
      <c r="N107" s="1346"/>
      <c r="O107" s="1417"/>
      <c r="P107" s="1418"/>
      <c r="Q107" s="1418"/>
      <c r="R107" s="1418"/>
      <c r="S107" s="1418"/>
      <c r="T107" s="1418"/>
      <c r="U107" s="1418"/>
      <c r="V107" s="1418"/>
      <c r="W107" s="1418"/>
      <c r="X107" s="1420"/>
      <c r="Y107" s="1484"/>
      <c r="Z107" s="1485"/>
      <c r="AA107" s="1485"/>
      <c r="AB107" s="1485"/>
      <c r="AC107" s="1485"/>
      <c r="AD107" s="1485"/>
      <c r="AE107" s="1485"/>
      <c r="AF107" s="1485"/>
      <c r="AG107" s="1485"/>
      <c r="AH107" s="1486"/>
      <c r="AI107" s="51"/>
      <c r="AJ107" s="1402"/>
      <c r="AK107" s="1403"/>
      <c r="AL107" s="1490"/>
      <c r="AM107" s="1117"/>
      <c r="AN107" s="1117"/>
      <c r="AO107" s="1117"/>
      <c r="AP107" s="1117"/>
      <c r="AQ107" s="1118"/>
      <c r="AR107" s="1119"/>
      <c r="AS107" s="1118"/>
      <c r="AT107" s="1119"/>
      <c r="AU107" s="1085"/>
      <c r="AV107" s="1085"/>
      <c r="AW107" s="1085"/>
      <c r="AX107" s="1085"/>
      <c r="AY107" s="1085"/>
      <c r="AZ107" s="1085"/>
      <c r="BA107" s="1085"/>
      <c r="BB107" s="1083"/>
      <c r="BC107" s="1792"/>
      <c r="BD107" s="1793"/>
      <c r="BE107" s="3"/>
      <c r="BF107" s="3"/>
      <c r="BG107" s="3"/>
      <c r="BH107" s="42"/>
      <c r="BI107" s="1078"/>
      <c r="BJ107" s="1078"/>
      <c r="BK107" s="1078"/>
      <c r="BL107" s="1078"/>
      <c r="BM107" s="1078"/>
      <c r="BN107" s="1078"/>
      <c r="BO107" s="1078"/>
      <c r="BP107" s="1078"/>
      <c r="BQ107" s="1078"/>
      <c r="BR107" s="1078"/>
      <c r="BS107" s="1078"/>
      <c r="BT107" s="1078"/>
      <c r="BU107" s="1078"/>
      <c r="BV107" s="1078"/>
      <c r="BW107" s="1078"/>
      <c r="BX107" s="1078"/>
      <c r="BY107" s="1078"/>
      <c r="BZ107" s="1078"/>
      <c r="CA107" s="1078"/>
      <c r="CB107" s="1078"/>
      <c r="CC107" s="71"/>
      <c r="CD107" s="50"/>
      <c r="CE107" s="43"/>
    </row>
    <row r="108" spans="1:83" ht="3" customHeight="1">
      <c r="A108" s="1273"/>
      <c r="B108" s="1274"/>
      <c r="C108" s="1338"/>
      <c r="D108" s="1339"/>
      <c r="E108" s="1339"/>
      <c r="F108" s="1340"/>
      <c r="G108" s="1343"/>
      <c r="H108" s="1344"/>
      <c r="I108" s="1344"/>
      <c r="J108" s="1344"/>
      <c r="K108" s="1344"/>
      <c r="L108" s="1344"/>
      <c r="M108" s="1344"/>
      <c r="N108" s="1346"/>
      <c r="O108" s="1417"/>
      <c r="P108" s="1418"/>
      <c r="Q108" s="1418"/>
      <c r="R108" s="1418"/>
      <c r="S108" s="1418"/>
      <c r="T108" s="1418"/>
      <c r="U108" s="1418"/>
      <c r="V108" s="1418"/>
      <c r="W108" s="1418"/>
      <c r="X108" s="1420"/>
      <c r="Y108" s="1484"/>
      <c r="Z108" s="1485"/>
      <c r="AA108" s="1485"/>
      <c r="AB108" s="1485"/>
      <c r="AC108" s="1485"/>
      <c r="AD108" s="1485"/>
      <c r="AE108" s="1485"/>
      <c r="AF108" s="1485"/>
      <c r="AG108" s="1485"/>
      <c r="AH108" s="1486"/>
      <c r="AI108" s="51"/>
      <c r="AJ108" s="1402"/>
      <c r="AK108" s="1403"/>
      <c r="AL108" s="1490"/>
      <c r="AM108" s="1117"/>
      <c r="AN108" s="1117"/>
      <c r="AO108" s="1117"/>
      <c r="AP108" s="1117"/>
      <c r="AQ108" s="1118"/>
      <c r="AR108" s="1119"/>
      <c r="AS108" s="1118"/>
      <c r="AT108" s="1119"/>
      <c r="AU108" s="1085"/>
      <c r="AV108" s="1085"/>
      <c r="AW108" s="1085"/>
      <c r="AX108" s="1085"/>
      <c r="AY108" s="1085"/>
      <c r="AZ108" s="1085"/>
      <c r="BA108" s="1085"/>
      <c r="BB108" s="1083"/>
      <c r="BC108" s="1792"/>
      <c r="BD108" s="1793"/>
      <c r="BE108" s="3"/>
      <c r="BF108" s="3"/>
      <c r="BG108" s="3"/>
      <c r="BH108" s="42"/>
      <c r="BI108" s="72"/>
      <c r="BJ108" s="72"/>
      <c r="BK108" s="72"/>
      <c r="BL108" s="72"/>
      <c r="BM108" s="72"/>
      <c r="BN108" s="72"/>
      <c r="BO108" s="72"/>
      <c r="BP108" s="72"/>
      <c r="BQ108" s="72"/>
      <c r="BR108" s="72"/>
      <c r="BS108" s="72"/>
      <c r="BT108" s="72"/>
      <c r="BU108" s="72"/>
      <c r="BV108" s="72"/>
      <c r="BW108" s="72"/>
      <c r="BX108" s="72"/>
      <c r="BY108" s="72"/>
      <c r="BZ108" s="72"/>
      <c r="CA108" s="72"/>
      <c r="CB108" s="72"/>
      <c r="CC108" s="50"/>
      <c r="CD108" s="50"/>
      <c r="CE108" s="43"/>
    </row>
    <row r="109" spans="1:83" ht="3" customHeight="1">
      <c r="A109" s="1273"/>
      <c r="B109" s="1274"/>
      <c r="C109" s="1338"/>
      <c r="D109" s="1339"/>
      <c r="E109" s="1339"/>
      <c r="F109" s="1340"/>
      <c r="G109" s="1343"/>
      <c r="H109" s="1344"/>
      <c r="I109" s="1344"/>
      <c r="J109" s="1344"/>
      <c r="K109" s="1344"/>
      <c r="L109" s="1344"/>
      <c r="M109" s="1344"/>
      <c r="N109" s="1346"/>
      <c r="O109" s="1421"/>
      <c r="P109" s="1422"/>
      <c r="Q109" s="1422"/>
      <c r="R109" s="1422"/>
      <c r="S109" s="1422"/>
      <c r="T109" s="1422"/>
      <c r="U109" s="1422"/>
      <c r="V109" s="1422"/>
      <c r="W109" s="1422"/>
      <c r="X109" s="1423"/>
      <c r="Y109" s="1487"/>
      <c r="Z109" s="1488"/>
      <c r="AA109" s="1488"/>
      <c r="AB109" s="1488"/>
      <c r="AC109" s="1488"/>
      <c r="AD109" s="1488"/>
      <c r="AE109" s="1488"/>
      <c r="AF109" s="1488"/>
      <c r="AG109" s="1488"/>
      <c r="AH109" s="1489"/>
      <c r="AI109" s="51"/>
      <c r="AJ109" s="1402"/>
      <c r="AK109" s="1403"/>
      <c r="AL109" s="1490"/>
      <c r="AM109" s="1117"/>
      <c r="AN109" s="1117"/>
      <c r="AO109" s="1117"/>
      <c r="AP109" s="1117"/>
      <c r="AQ109" s="1118"/>
      <c r="AR109" s="1119"/>
      <c r="AS109" s="1118"/>
      <c r="AT109" s="1119"/>
      <c r="AU109" s="1085"/>
      <c r="AV109" s="1085"/>
      <c r="AW109" s="1085"/>
      <c r="AX109" s="1085"/>
      <c r="AY109" s="1085"/>
      <c r="AZ109" s="1085"/>
      <c r="BA109" s="1085"/>
      <c r="BB109" s="1083"/>
      <c r="BC109" s="1792"/>
      <c r="BD109" s="1793"/>
      <c r="BE109" s="3"/>
      <c r="BF109" s="3"/>
      <c r="BG109" s="3"/>
      <c r="BH109" s="42"/>
      <c r="BI109" s="72"/>
      <c r="BJ109" s="72"/>
      <c r="BK109" s="72"/>
      <c r="BL109" s="72"/>
      <c r="BM109" s="72"/>
      <c r="BN109" s="72"/>
      <c r="BO109" s="72"/>
      <c r="BP109" s="72"/>
      <c r="BQ109" s="72"/>
      <c r="BR109" s="72"/>
      <c r="BS109" s="72"/>
      <c r="BT109" s="72"/>
      <c r="BU109" s="72"/>
      <c r="BV109" s="72"/>
      <c r="BW109" s="72"/>
      <c r="BX109" s="72"/>
      <c r="BY109" s="72"/>
      <c r="BZ109" s="72"/>
      <c r="CA109" s="72"/>
      <c r="CB109" s="72"/>
      <c r="CC109" s="50"/>
      <c r="CD109" s="50"/>
      <c r="CE109" s="43"/>
    </row>
    <row r="110" spans="1:83" ht="3" customHeight="1">
      <c r="A110" s="1273"/>
      <c r="B110" s="1274"/>
      <c r="C110" s="1335" t="s">
        <v>85</v>
      </c>
      <c r="D110" s="1436"/>
      <c r="E110" s="1436"/>
      <c r="F110" s="1437"/>
      <c r="G110" s="1341" t="s">
        <v>187</v>
      </c>
      <c r="H110" s="1342"/>
      <c r="I110" s="1342"/>
      <c r="J110" s="1342"/>
      <c r="K110" s="1342"/>
      <c r="L110" s="1342"/>
      <c r="M110" s="1342"/>
      <c r="N110" s="1342"/>
      <c r="O110" s="1491"/>
      <c r="P110" s="1494" t="s">
        <v>86</v>
      </c>
      <c r="Q110" s="1342"/>
      <c r="R110" s="1342"/>
      <c r="S110" s="1342"/>
      <c r="T110" s="1342"/>
      <c r="U110" s="1342"/>
      <c r="V110" s="1342"/>
      <c r="W110" s="1342"/>
      <c r="X110" s="1342"/>
      <c r="Y110" s="1497" t="s">
        <v>87</v>
      </c>
      <c r="Z110" s="1498"/>
      <c r="AA110" s="1498"/>
      <c r="AB110" s="1498"/>
      <c r="AC110" s="1498"/>
      <c r="AD110" s="1498"/>
      <c r="AE110" s="1498"/>
      <c r="AF110" s="1498"/>
      <c r="AG110" s="1498"/>
      <c r="AH110" s="1499"/>
      <c r="AI110" s="51"/>
      <c r="AJ110" s="1402"/>
      <c r="AK110" s="1403"/>
      <c r="AL110" s="1490"/>
      <c r="AM110" s="1117"/>
      <c r="AN110" s="1117"/>
      <c r="AO110" s="1117"/>
      <c r="AP110" s="1117"/>
      <c r="AQ110" s="1118"/>
      <c r="AR110" s="1119"/>
      <c r="AS110" s="1118"/>
      <c r="AT110" s="1119"/>
      <c r="AU110" s="1085"/>
      <c r="AV110" s="1085"/>
      <c r="AW110" s="1085"/>
      <c r="AX110" s="1085"/>
      <c r="AY110" s="1085"/>
      <c r="AZ110" s="1085"/>
      <c r="BA110" s="1085"/>
      <c r="BB110" s="1083"/>
      <c r="BC110" s="1792"/>
      <c r="BD110" s="1793"/>
      <c r="BE110" s="3"/>
      <c r="BF110" s="3"/>
      <c r="BG110" s="3"/>
      <c r="BH110" s="42"/>
      <c r="BI110" s="72"/>
      <c r="BJ110" s="72"/>
      <c r="BK110" s="72"/>
      <c r="BL110" s="72"/>
      <c r="BM110" s="72"/>
      <c r="BN110" s="72"/>
      <c r="BO110" s="72"/>
      <c r="BP110" s="72"/>
      <c r="BQ110" s="72"/>
      <c r="BR110" s="72"/>
      <c r="BS110" s="72"/>
      <c r="BT110" s="72"/>
      <c r="BU110" s="72"/>
      <c r="BV110" s="72"/>
      <c r="BW110" s="72"/>
      <c r="BX110" s="72"/>
      <c r="BY110" s="72"/>
      <c r="BZ110" s="72"/>
      <c r="CA110" s="72"/>
      <c r="CB110" s="72"/>
      <c r="CC110" s="50"/>
      <c r="CD110" s="50"/>
      <c r="CE110" s="43"/>
    </row>
    <row r="111" spans="1:83" ht="3" customHeight="1">
      <c r="A111" s="1273"/>
      <c r="B111" s="1274"/>
      <c r="C111" s="1438"/>
      <c r="D111" s="1439"/>
      <c r="E111" s="1439"/>
      <c r="F111" s="1440"/>
      <c r="G111" s="1343"/>
      <c r="H111" s="1344"/>
      <c r="I111" s="1344"/>
      <c r="J111" s="1344"/>
      <c r="K111" s="1344"/>
      <c r="L111" s="1344"/>
      <c r="M111" s="1344"/>
      <c r="N111" s="1344"/>
      <c r="O111" s="1492"/>
      <c r="P111" s="1495"/>
      <c r="Q111" s="1344"/>
      <c r="R111" s="1344"/>
      <c r="S111" s="1344"/>
      <c r="T111" s="1344"/>
      <c r="U111" s="1344"/>
      <c r="V111" s="1344"/>
      <c r="W111" s="1344"/>
      <c r="X111" s="1344"/>
      <c r="Y111" s="1500"/>
      <c r="Z111" s="1501"/>
      <c r="AA111" s="1501"/>
      <c r="AB111" s="1501"/>
      <c r="AC111" s="1501"/>
      <c r="AD111" s="1501"/>
      <c r="AE111" s="1501"/>
      <c r="AF111" s="1501"/>
      <c r="AG111" s="1501"/>
      <c r="AH111" s="1502"/>
      <c r="AI111" s="51"/>
      <c r="AJ111" s="1402"/>
      <c r="AK111" s="1403"/>
      <c r="AL111" s="1490" t="s">
        <v>40</v>
      </c>
      <c r="AM111" s="1117"/>
      <c r="AN111" s="1117"/>
      <c r="AO111" s="1117"/>
      <c r="AP111" s="1117"/>
      <c r="AQ111" s="1118" t="s">
        <v>88</v>
      </c>
      <c r="AR111" s="1119"/>
      <c r="AS111" s="1118"/>
      <c r="AT111" s="1119"/>
      <c r="AU111" s="1085"/>
      <c r="AV111" s="1085"/>
      <c r="AW111" s="1085"/>
      <c r="AX111" s="1085"/>
      <c r="AY111" s="1085"/>
      <c r="AZ111" s="1085"/>
      <c r="BA111" s="1085"/>
      <c r="BB111" s="1083" t="s">
        <v>171</v>
      </c>
      <c r="BC111" s="1792"/>
      <c r="BD111" s="1793"/>
      <c r="BE111" s="3"/>
      <c r="BF111" s="3"/>
      <c r="BG111" s="3"/>
      <c r="BH111" s="42"/>
      <c r="BI111" s="72"/>
      <c r="BJ111" s="72"/>
      <c r="BK111" s="72"/>
      <c r="BL111" s="72"/>
      <c r="BM111" s="72"/>
      <c r="BN111" s="72"/>
      <c r="BO111" s="72"/>
      <c r="BP111" s="72"/>
      <c r="BQ111" s="72"/>
      <c r="BR111" s="72"/>
      <c r="BS111" s="72"/>
      <c r="BT111" s="72"/>
      <c r="BU111" s="72"/>
      <c r="BV111" s="72"/>
      <c r="BW111" s="72"/>
      <c r="BX111" s="72"/>
      <c r="BY111" s="72"/>
      <c r="BZ111" s="72"/>
      <c r="CA111" s="72"/>
      <c r="CB111" s="72"/>
      <c r="CC111" s="50"/>
      <c r="CD111" s="50"/>
      <c r="CE111" s="43"/>
    </row>
    <row r="112" spans="1:83" ht="3" customHeight="1">
      <c r="A112" s="1273"/>
      <c r="B112" s="1274"/>
      <c r="C112" s="1438"/>
      <c r="D112" s="1439"/>
      <c r="E112" s="1439"/>
      <c r="F112" s="1440"/>
      <c r="G112" s="1343"/>
      <c r="H112" s="1344"/>
      <c r="I112" s="1344"/>
      <c r="J112" s="1344"/>
      <c r="K112" s="1344"/>
      <c r="L112" s="1344"/>
      <c r="M112" s="1344"/>
      <c r="N112" s="1344"/>
      <c r="O112" s="1492"/>
      <c r="P112" s="1495"/>
      <c r="Q112" s="1344"/>
      <c r="R112" s="1344"/>
      <c r="S112" s="1344"/>
      <c r="T112" s="1344"/>
      <c r="U112" s="1344"/>
      <c r="V112" s="1344"/>
      <c r="W112" s="1344"/>
      <c r="X112" s="1344"/>
      <c r="Y112" s="1500"/>
      <c r="Z112" s="1501"/>
      <c r="AA112" s="1501"/>
      <c r="AB112" s="1501"/>
      <c r="AC112" s="1501"/>
      <c r="AD112" s="1501"/>
      <c r="AE112" s="1501"/>
      <c r="AF112" s="1501"/>
      <c r="AG112" s="1501"/>
      <c r="AH112" s="1502"/>
      <c r="AI112" s="51"/>
      <c r="AJ112" s="1402"/>
      <c r="AK112" s="1403"/>
      <c r="AL112" s="1490"/>
      <c r="AM112" s="1117"/>
      <c r="AN112" s="1117"/>
      <c r="AO112" s="1117"/>
      <c r="AP112" s="1117"/>
      <c r="AQ112" s="1118"/>
      <c r="AR112" s="1119"/>
      <c r="AS112" s="1118"/>
      <c r="AT112" s="1119"/>
      <c r="AU112" s="1085"/>
      <c r="AV112" s="1085"/>
      <c r="AW112" s="1085"/>
      <c r="AX112" s="1085"/>
      <c r="AY112" s="1085"/>
      <c r="AZ112" s="1085"/>
      <c r="BA112" s="1085"/>
      <c r="BB112" s="1083"/>
      <c r="BC112" s="1792"/>
      <c r="BD112" s="1793"/>
      <c r="BE112" s="3"/>
      <c r="BF112" s="3"/>
      <c r="BG112" s="3"/>
      <c r="BH112" s="42"/>
      <c r="BI112" s="1078"/>
      <c r="BJ112" s="1078"/>
      <c r="BK112" s="1078"/>
      <c r="BL112" s="1078"/>
      <c r="BM112" s="1078"/>
      <c r="BN112" s="1078"/>
      <c r="BO112" s="1078"/>
      <c r="BP112" s="1078"/>
      <c r="BQ112" s="1078"/>
      <c r="BR112" s="1078"/>
      <c r="BS112" s="1078"/>
      <c r="BT112" s="1078"/>
      <c r="BU112" s="1078"/>
      <c r="BV112" s="1078"/>
      <c r="BW112" s="1078"/>
      <c r="BX112" s="1078"/>
      <c r="BY112" s="1078"/>
      <c r="BZ112" s="1078"/>
      <c r="CA112" s="1078"/>
      <c r="CB112" s="1078"/>
      <c r="CC112" s="50"/>
      <c r="CD112" s="50"/>
      <c r="CE112" s="43"/>
    </row>
    <row r="113" spans="1:83" ht="3" customHeight="1">
      <c r="A113" s="1273"/>
      <c r="B113" s="1274"/>
      <c r="C113" s="1438"/>
      <c r="D113" s="1439"/>
      <c r="E113" s="1439"/>
      <c r="F113" s="1440"/>
      <c r="G113" s="1343"/>
      <c r="H113" s="1344"/>
      <c r="I113" s="1344"/>
      <c r="J113" s="1344"/>
      <c r="K113" s="1344"/>
      <c r="L113" s="1344"/>
      <c r="M113" s="1344"/>
      <c r="N113" s="1344"/>
      <c r="O113" s="1492"/>
      <c r="P113" s="1495"/>
      <c r="Q113" s="1344"/>
      <c r="R113" s="1344"/>
      <c r="S113" s="1344"/>
      <c r="T113" s="1344"/>
      <c r="U113" s="1344"/>
      <c r="V113" s="1344"/>
      <c r="W113" s="1344"/>
      <c r="X113" s="1344"/>
      <c r="Y113" s="1500"/>
      <c r="Z113" s="1501"/>
      <c r="AA113" s="1501"/>
      <c r="AB113" s="1501"/>
      <c r="AC113" s="1501"/>
      <c r="AD113" s="1501"/>
      <c r="AE113" s="1501"/>
      <c r="AF113" s="1501"/>
      <c r="AG113" s="1501"/>
      <c r="AH113" s="1502"/>
      <c r="AI113" s="51"/>
      <c r="AJ113" s="1402"/>
      <c r="AK113" s="1403"/>
      <c r="AL113" s="1490"/>
      <c r="AM113" s="1117"/>
      <c r="AN113" s="1117"/>
      <c r="AO113" s="1117"/>
      <c r="AP113" s="1117"/>
      <c r="AQ113" s="1118"/>
      <c r="AR113" s="1119"/>
      <c r="AS113" s="1118"/>
      <c r="AT113" s="1119"/>
      <c r="AU113" s="1085"/>
      <c r="AV113" s="1085"/>
      <c r="AW113" s="1085"/>
      <c r="AX113" s="1085"/>
      <c r="AY113" s="1085"/>
      <c r="AZ113" s="1085"/>
      <c r="BA113" s="1085"/>
      <c r="BB113" s="1083"/>
      <c r="BC113" s="1792"/>
      <c r="BD113" s="1793"/>
      <c r="BE113" s="3"/>
      <c r="BF113" s="3"/>
      <c r="BG113" s="3"/>
      <c r="BH113" s="42"/>
      <c r="BI113" s="1078"/>
      <c r="BJ113" s="1078"/>
      <c r="BK113" s="1078"/>
      <c r="BL113" s="1078"/>
      <c r="BM113" s="1078"/>
      <c r="BN113" s="1078"/>
      <c r="BO113" s="1078"/>
      <c r="BP113" s="1078"/>
      <c r="BQ113" s="1078"/>
      <c r="BR113" s="1078"/>
      <c r="BS113" s="1078"/>
      <c r="BT113" s="1078"/>
      <c r="BU113" s="1078"/>
      <c r="BV113" s="1078"/>
      <c r="BW113" s="1078"/>
      <c r="BX113" s="1078"/>
      <c r="BY113" s="1078"/>
      <c r="BZ113" s="1078"/>
      <c r="CA113" s="1078"/>
      <c r="CB113" s="1078"/>
      <c r="CC113" s="50"/>
      <c r="CD113" s="50"/>
      <c r="CE113" s="43"/>
    </row>
    <row r="114" spans="1:83" ht="3" customHeight="1">
      <c r="A114" s="1273"/>
      <c r="B114" s="1274"/>
      <c r="C114" s="1438"/>
      <c r="D114" s="1439"/>
      <c r="E114" s="1439"/>
      <c r="F114" s="1440"/>
      <c r="G114" s="1478"/>
      <c r="H114" s="1479"/>
      <c r="I114" s="1479"/>
      <c r="J114" s="1479"/>
      <c r="K114" s="1479"/>
      <c r="L114" s="1479"/>
      <c r="M114" s="1479"/>
      <c r="N114" s="1479"/>
      <c r="O114" s="1493"/>
      <c r="P114" s="1496"/>
      <c r="Q114" s="1479"/>
      <c r="R114" s="1479"/>
      <c r="S114" s="1479"/>
      <c r="T114" s="1479"/>
      <c r="U114" s="1479"/>
      <c r="V114" s="1479"/>
      <c r="W114" s="1479"/>
      <c r="X114" s="1479"/>
      <c r="Y114" s="1500"/>
      <c r="Z114" s="1501"/>
      <c r="AA114" s="1501"/>
      <c r="AB114" s="1501"/>
      <c r="AC114" s="1501"/>
      <c r="AD114" s="1501"/>
      <c r="AE114" s="1501"/>
      <c r="AF114" s="1501"/>
      <c r="AG114" s="1501"/>
      <c r="AH114" s="1502"/>
      <c r="AI114" s="51"/>
      <c r="AJ114" s="1402"/>
      <c r="AK114" s="1403"/>
      <c r="AL114" s="1490"/>
      <c r="AM114" s="1117"/>
      <c r="AN114" s="1117"/>
      <c r="AO114" s="1117"/>
      <c r="AP114" s="1117"/>
      <c r="AQ114" s="1118"/>
      <c r="AR114" s="1119"/>
      <c r="AS114" s="1118"/>
      <c r="AT114" s="1119"/>
      <c r="AU114" s="1085"/>
      <c r="AV114" s="1085"/>
      <c r="AW114" s="1085"/>
      <c r="AX114" s="1085"/>
      <c r="AY114" s="1085"/>
      <c r="AZ114" s="1085"/>
      <c r="BA114" s="1085"/>
      <c r="BB114" s="1083"/>
      <c r="BC114" s="1792"/>
      <c r="BD114" s="1793"/>
      <c r="BE114" s="3"/>
      <c r="BF114" s="3"/>
      <c r="BG114" s="3"/>
      <c r="BH114" s="42"/>
      <c r="BI114" s="1078"/>
      <c r="BJ114" s="1078"/>
      <c r="BK114" s="1078"/>
      <c r="BL114" s="1078"/>
      <c r="BM114" s="1078"/>
      <c r="BN114" s="1078"/>
      <c r="BO114" s="1078"/>
      <c r="BP114" s="1078"/>
      <c r="BQ114" s="1078"/>
      <c r="BR114" s="1078"/>
      <c r="BS114" s="1078"/>
      <c r="BT114" s="1078"/>
      <c r="BU114" s="1078"/>
      <c r="BV114" s="1078"/>
      <c r="BW114" s="1078"/>
      <c r="BX114" s="1078"/>
      <c r="BY114" s="1078"/>
      <c r="BZ114" s="1078"/>
      <c r="CA114" s="1078"/>
      <c r="CB114" s="1078"/>
      <c r="CC114" s="50"/>
      <c r="CD114" s="50"/>
      <c r="CE114" s="43"/>
    </row>
    <row r="115" spans="1:83" ht="3" customHeight="1">
      <c r="A115" s="1273"/>
      <c r="B115" s="1274"/>
      <c r="C115" s="1438"/>
      <c r="D115" s="1439"/>
      <c r="E115" s="1439"/>
      <c r="F115" s="1440"/>
      <c r="G115" s="1506">
        <f>申告書作成!L405</f>
        <v>0</v>
      </c>
      <c r="H115" s="1507"/>
      <c r="I115" s="1507"/>
      <c r="J115" s="1507"/>
      <c r="K115" s="1507"/>
      <c r="L115" s="1507"/>
      <c r="M115" s="1507"/>
      <c r="N115" s="1507"/>
      <c r="O115" s="1515" t="s">
        <v>171</v>
      </c>
      <c r="P115" s="1512">
        <f>申告書作成!L409</f>
        <v>0</v>
      </c>
      <c r="Q115" s="1507"/>
      <c r="R115" s="1507"/>
      <c r="S115" s="1507"/>
      <c r="T115" s="1507"/>
      <c r="U115" s="1507"/>
      <c r="V115" s="1507"/>
      <c r="W115" s="1507"/>
      <c r="X115" s="1515" t="s">
        <v>171</v>
      </c>
      <c r="Y115" s="1500"/>
      <c r="Z115" s="1501"/>
      <c r="AA115" s="1501"/>
      <c r="AB115" s="1501"/>
      <c r="AC115" s="1501"/>
      <c r="AD115" s="1501"/>
      <c r="AE115" s="1501"/>
      <c r="AF115" s="1501"/>
      <c r="AG115" s="1501"/>
      <c r="AH115" s="1502"/>
      <c r="AI115" s="51"/>
      <c r="AJ115" s="1402"/>
      <c r="AK115" s="1403"/>
      <c r="AL115" s="1490"/>
      <c r="AM115" s="1117"/>
      <c r="AN115" s="1117"/>
      <c r="AO115" s="1117"/>
      <c r="AP115" s="1117"/>
      <c r="AQ115" s="1118"/>
      <c r="AR115" s="1119"/>
      <c r="AS115" s="1118"/>
      <c r="AT115" s="1119"/>
      <c r="AU115" s="1085"/>
      <c r="AV115" s="1085"/>
      <c r="AW115" s="1085"/>
      <c r="AX115" s="1085"/>
      <c r="AY115" s="1085"/>
      <c r="AZ115" s="1085"/>
      <c r="BA115" s="1085"/>
      <c r="BB115" s="1083"/>
      <c r="BC115" s="1792"/>
      <c r="BD115" s="1793"/>
      <c r="BE115" s="3"/>
      <c r="BF115" s="3"/>
      <c r="BG115" s="3"/>
      <c r="BH115" s="42"/>
      <c r="BI115" s="1078"/>
      <c r="BJ115" s="1078"/>
      <c r="BK115" s="1078"/>
      <c r="BL115" s="1078"/>
      <c r="BM115" s="1078"/>
      <c r="BN115" s="1078"/>
      <c r="BO115" s="1078"/>
      <c r="BP115" s="1078"/>
      <c r="BQ115" s="1078"/>
      <c r="BR115" s="1078"/>
      <c r="BS115" s="1078"/>
      <c r="BT115" s="1078"/>
      <c r="BU115" s="1078"/>
      <c r="BV115" s="1078"/>
      <c r="BW115" s="1078"/>
      <c r="BX115" s="1078"/>
      <c r="BY115" s="1078"/>
      <c r="BZ115" s="1078"/>
      <c r="CA115" s="1078"/>
      <c r="CB115" s="1078"/>
      <c r="CC115" s="50"/>
      <c r="CD115" s="50"/>
      <c r="CE115" s="43"/>
    </row>
    <row r="116" spans="1:83" ht="3" customHeight="1">
      <c r="A116" s="1273"/>
      <c r="B116" s="1274"/>
      <c r="C116" s="1438"/>
      <c r="D116" s="1439"/>
      <c r="E116" s="1439"/>
      <c r="F116" s="1440"/>
      <c r="G116" s="1508"/>
      <c r="H116" s="1509"/>
      <c r="I116" s="1509"/>
      <c r="J116" s="1509"/>
      <c r="K116" s="1509"/>
      <c r="L116" s="1509"/>
      <c r="M116" s="1509"/>
      <c r="N116" s="1509"/>
      <c r="O116" s="1516"/>
      <c r="P116" s="1513"/>
      <c r="Q116" s="1509"/>
      <c r="R116" s="1509"/>
      <c r="S116" s="1509"/>
      <c r="T116" s="1509"/>
      <c r="U116" s="1509"/>
      <c r="V116" s="1509"/>
      <c r="W116" s="1509"/>
      <c r="X116" s="1516"/>
      <c r="Y116" s="1500"/>
      <c r="Z116" s="1501"/>
      <c r="AA116" s="1501"/>
      <c r="AB116" s="1501"/>
      <c r="AC116" s="1501"/>
      <c r="AD116" s="1501"/>
      <c r="AE116" s="1501"/>
      <c r="AF116" s="1501"/>
      <c r="AG116" s="1501"/>
      <c r="AH116" s="1502"/>
      <c r="AI116" s="51"/>
      <c r="AJ116" s="1402"/>
      <c r="AK116" s="1403"/>
      <c r="AL116" s="1490"/>
      <c r="AM116" s="1117"/>
      <c r="AN116" s="1117"/>
      <c r="AO116" s="1117"/>
      <c r="AP116" s="1117"/>
      <c r="AQ116" s="1118"/>
      <c r="AR116" s="1119"/>
      <c r="AS116" s="1118"/>
      <c r="AT116" s="1119"/>
      <c r="AU116" s="1085"/>
      <c r="AV116" s="1085"/>
      <c r="AW116" s="1085"/>
      <c r="AX116" s="1085"/>
      <c r="AY116" s="1085"/>
      <c r="AZ116" s="1085"/>
      <c r="BA116" s="1085"/>
      <c r="BB116" s="1083"/>
      <c r="BC116" s="1792"/>
      <c r="BD116" s="1793"/>
      <c r="BE116" s="3"/>
      <c r="BF116" s="3"/>
      <c r="BG116" s="3"/>
      <c r="BH116" s="42"/>
      <c r="BI116" s="1078"/>
      <c r="BJ116" s="1078"/>
      <c r="BK116" s="1078"/>
      <c r="BL116" s="1078"/>
      <c r="BM116" s="1078"/>
      <c r="BN116" s="1078"/>
      <c r="BO116" s="1078"/>
      <c r="BP116" s="1078"/>
      <c r="BQ116" s="1078"/>
      <c r="BR116" s="1078"/>
      <c r="BS116" s="1078"/>
      <c r="BT116" s="1078"/>
      <c r="BU116" s="1078"/>
      <c r="BV116" s="1078"/>
      <c r="BW116" s="1078"/>
      <c r="BX116" s="1078"/>
      <c r="BY116" s="1078"/>
      <c r="BZ116" s="1078"/>
      <c r="CA116" s="1078"/>
      <c r="CB116" s="1078"/>
      <c r="CC116" s="71"/>
      <c r="CD116" s="50"/>
      <c r="CE116" s="43"/>
    </row>
    <row r="117" spans="1:83" ht="3" customHeight="1">
      <c r="A117" s="1273"/>
      <c r="B117" s="1274"/>
      <c r="C117" s="1438"/>
      <c r="D117" s="1439"/>
      <c r="E117" s="1439"/>
      <c r="F117" s="1440"/>
      <c r="G117" s="1508"/>
      <c r="H117" s="1509"/>
      <c r="I117" s="1509"/>
      <c r="J117" s="1509"/>
      <c r="K117" s="1509"/>
      <c r="L117" s="1509"/>
      <c r="M117" s="1509"/>
      <c r="N117" s="1509"/>
      <c r="O117" s="1516"/>
      <c r="P117" s="1513"/>
      <c r="Q117" s="1509"/>
      <c r="R117" s="1509"/>
      <c r="S117" s="1509"/>
      <c r="T117" s="1509"/>
      <c r="U117" s="1509"/>
      <c r="V117" s="1509"/>
      <c r="W117" s="1509"/>
      <c r="X117" s="1516"/>
      <c r="Y117" s="1500"/>
      <c r="Z117" s="1501"/>
      <c r="AA117" s="1501"/>
      <c r="AB117" s="1501"/>
      <c r="AC117" s="1501"/>
      <c r="AD117" s="1501"/>
      <c r="AE117" s="1501"/>
      <c r="AF117" s="1501"/>
      <c r="AG117" s="1501"/>
      <c r="AH117" s="1502"/>
      <c r="AI117" s="51"/>
      <c r="AJ117" s="1402"/>
      <c r="AK117" s="1403"/>
      <c r="AL117" s="1490" t="s">
        <v>89</v>
      </c>
      <c r="AM117" s="1117"/>
      <c r="AN117" s="1117"/>
      <c r="AO117" s="1117"/>
      <c r="AP117" s="1117"/>
      <c r="AQ117" s="1118" t="s">
        <v>90</v>
      </c>
      <c r="AR117" s="1119"/>
      <c r="AS117" s="1118">
        <f ca="1">Sheet2!AW32</f>
        <v>0</v>
      </c>
      <c r="AT117" s="1119"/>
      <c r="AU117" s="1085">
        <f ca="1">Sheet2!AW31</f>
        <v>0</v>
      </c>
      <c r="AV117" s="1085"/>
      <c r="AW117" s="1085"/>
      <c r="AX117" s="1085"/>
      <c r="AY117" s="1085"/>
      <c r="AZ117" s="1085"/>
      <c r="BA117" s="1085"/>
      <c r="BB117" s="1083" t="s">
        <v>171</v>
      </c>
      <c r="BC117" s="1792"/>
      <c r="BD117" s="1793"/>
      <c r="BE117" s="3"/>
      <c r="BF117" s="3"/>
      <c r="BG117" s="3"/>
      <c r="BH117" s="42"/>
      <c r="BI117" s="1078"/>
      <c r="BJ117" s="1078"/>
      <c r="BK117" s="1078"/>
      <c r="BL117" s="1078"/>
      <c r="BM117" s="1078"/>
      <c r="BN117" s="1078"/>
      <c r="BO117" s="1078"/>
      <c r="BP117" s="1078"/>
      <c r="BQ117" s="1078"/>
      <c r="BR117" s="1078"/>
      <c r="BS117" s="1078"/>
      <c r="BT117" s="1078"/>
      <c r="BU117" s="1078"/>
      <c r="BV117" s="1078"/>
      <c r="BW117" s="1078"/>
      <c r="BX117" s="1078"/>
      <c r="BY117" s="1078"/>
      <c r="BZ117" s="1078"/>
      <c r="CA117" s="1078"/>
      <c r="CB117" s="1078"/>
      <c r="CC117" s="71"/>
      <c r="CD117" s="50"/>
      <c r="CE117" s="43"/>
    </row>
    <row r="118" spans="1:83" ht="3" customHeight="1">
      <c r="A118" s="1273"/>
      <c r="B118" s="1274"/>
      <c r="C118" s="1438"/>
      <c r="D118" s="1439"/>
      <c r="E118" s="1439"/>
      <c r="F118" s="1440"/>
      <c r="G118" s="1508"/>
      <c r="H118" s="1509"/>
      <c r="I118" s="1509"/>
      <c r="J118" s="1509"/>
      <c r="K118" s="1509"/>
      <c r="L118" s="1509"/>
      <c r="M118" s="1509"/>
      <c r="N118" s="1509"/>
      <c r="O118" s="1516"/>
      <c r="P118" s="1513"/>
      <c r="Q118" s="1509"/>
      <c r="R118" s="1509"/>
      <c r="S118" s="1509"/>
      <c r="T118" s="1509"/>
      <c r="U118" s="1509"/>
      <c r="V118" s="1509"/>
      <c r="W118" s="1509"/>
      <c r="X118" s="1516"/>
      <c r="Y118" s="1500"/>
      <c r="Z118" s="1501"/>
      <c r="AA118" s="1501"/>
      <c r="AB118" s="1501"/>
      <c r="AC118" s="1501"/>
      <c r="AD118" s="1501"/>
      <c r="AE118" s="1501"/>
      <c r="AF118" s="1501"/>
      <c r="AG118" s="1501"/>
      <c r="AH118" s="1502"/>
      <c r="AI118" s="51"/>
      <c r="AJ118" s="1402"/>
      <c r="AK118" s="1403"/>
      <c r="AL118" s="1490"/>
      <c r="AM118" s="1117"/>
      <c r="AN118" s="1117"/>
      <c r="AO118" s="1117"/>
      <c r="AP118" s="1117"/>
      <c r="AQ118" s="1118"/>
      <c r="AR118" s="1119"/>
      <c r="AS118" s="1118"/>
      <c r="AT118" s="1119"/>
      <c r="AU118" s="1085"/>
      <c r="AV118" s="1085"/>
      <c r="AW118" s="1085"/>
      <c r="AX118" s="1085"/>
      <c r="AY118" s="1085"/>
      <c r="AZ118" s="1085"/>
      <c r="BA118" s="1085"/>
      <c r="BB118" s="1083"/>
      <c r="BC118" s="1792"/>
      <c r="BD118" s="1793"/>
      <c r="BE118" s="3"/>
      <c r="BF118" s="3"/>
      <c r="BG118" s="3"/>
      <c r="BH118" s="42"/>
      <c r="BI118" s="1078"/>
      <c r="BJ118" s="1078"/>
      <c r="BK118" s="1078"/>
      <c r="BL118" s="1078"/>
      <c r="BM118" s="1078"/>
      <c r="BN118" s="1078"/>
      <c r="BO118" s="1078"/>
      <c r="BP118" s="1078"/>
      <c r="BQ118" s="1078"/>
      <c r="BR118" s="1078"/>
      <c r="BS118" s="1078"/>
      <c r="BT118" s="1078"/>
      <c r="BU118" s="1078"/>
      <c r="BV118" s="1078"/>
      <c r="BW118" s="1078"/>
      <c r="BX118" s="1078"/>
      <c r="BY118" s="1078"/>
      <c r="BZ118" s="1078"/>
      <c r="CA118" s="1078"/>
      <c r="CB118" s="1078"/>
      <c r="CC118" s="71"/>
      <c r="CD118" s="50"/>
      <c r="CE118" s="43"/>
    </row>
    <row r="119" spans="1:83" ht="3" customHeight="1">
      <c r="A119" s="1273"/>
      <c r="B119" s="1274"/>
      <c r="C119" s="1438"/>
      <c r="D119" s="1439"/>
      <c r="E119" s="1439"/>
      <c r="F119" s="1440"/>
      <c r="G119" s="1508"/>
      <c r="H119" s="1509"/>
      <c r="I119" s="1509"/>
      <c r="J119" s="1509"/>
      <c r="K119" s="1509"/>
      <c r="L119" s="1509"/>
      <c r="M119" s="1509"/>
      <c r="N119" s="1509"/>
      <c r="O119" s="1516"/>
      <c r="P119" s="1513"/>
      <c r="Q119" s="1509"/>
      <c r="R119" s="1509"/>
      <c r="S119" s="1509"/>
      <c r="T119" s="1509"/>
      <c r="U119" s="1509"/>
      <c r="V119" s="1509"/>
      <c r="W119" s="1509"/>
      <c r="X119" s="1516"/>
      <c r="Y119" s="1500"/>
      <c r="Z119" s="1501"/>
      <c r="AA119" s="1501"/>
      <c r="AB119" s="1501"/>
      <c r="AC119" s="1501"/>
      <c r="AD119" s="1501"/>
      <c r="AE119" s="1501"/>
      <c r="AF119" s="1501"/>
      <c r="AG119" s="1501"/>
      <c r="AH119" s="1502"/>
      <c r="AI119" s="51"/>
      <c r="AJ119" s="1402"/>
      <c r="AK119" s="1403"/>
      <c r="AL119" s="1490"/>
      <c r="AM119" s="1117"/>
      <c r="AN119" s="1117"/>
      <c r="AO119" s="1117"/>
      <c r="AP119" s="1117"/>
      <c r="AQ119" s="1118"/>
      <c r="AR119" s="1119"/>
      <c r="AS119" s="1118"/>
      <c r="AT119" s="1119"/>
      <c r="AU119" s="1085"/>
      <c r="AV119" s="1085"/>
      <c r="AW119" s="1085"/>
      <c r="AX119" s="1085"/>
      <c r="AY119" s="1085"/>
      <c r="AZ119" s="1085"/>
      <c r="BA119" s="1085"/>
      <c r="BB119" s="1083"/>
      <c r="BC119" s="1792"/>
      <c r="BD119" s="1793"/>
      <c r="BE119" s="3"/>
      <c r="BF119" s="3"/>
      <c r="BG119" s="3"/>
      <c r="BH119" s="42"/>
      <c r="BI119" s="1078"/>
      <c r="BJ119" s="1078"/>
      <c r="BK119" s="1078"/>
      <c r="BL119" s="1078"/>
      <c r="BM119" s="1078"/>
      <c r="BN119" s="1078"/>
      <c r="BO119" s="1078"/>
      <c r="BP119" s="1078"/>
      <c r="BQ119" s="1078"/>
      <c r="BR119" s="1078"/>
      <c r="BS119" s="1078"/>
      <c r="BT119" s="1078"/>
      <c r="BU119" s="1078"/>
      <c r="BV119" s="1078"/>
      <c r="BW119" s="1078"/>
      <c r="BX119" s="1078"/>
      <c r="BY119" s="1078"/>
      <c r="BZ119" s="1078"/>
      <c r="CA119" s="1078"/>
      <c r="CB119" s="1078"/>
      <c r="CC119" s="50"/>
      <c r="CD119" s="50"/>
      <c r="CE119" s="43"/>
    </row>
    <row r="120" spans="1:83" ht="3" customHeight="1">
      <c r="A120" s="1273"/>
      <c r="B120" s="1274"/>
      <c r="C120" s="1438"/>
      <c r="D120" s="1439"/>
      <c r="E120" s="1439"/>
      <c r="F120" s="1440"/>
      <c r="G120" s="1508"/>
      <c r="H120" s="1509"/>
      <c r="I120" s="1509"/>
      <c r="J120" s="1509"/>
      <c r="K120" s="1509"/>
      <c r="L120" s="1509"/>
      <c r="M120" s="1509"/>
      <c r="N120" s="1509"/>
      <c r="O120" s="1516"/>
      <c r="P120" s="1513"/>
      <c r="Q120" s="1509"/>
      <c r="R120" s="1509"/>
      <c r="S120" s="1509"/>
      <c r="T120" s="1509"/>
      <c r="U120" s="1509"/>
      <c r="V120" s="1509"/>
      <c r="W120" s="1509"/>
      <c r="X120" s="1516"/>
      <c r="Y120" s="1500"/>
      <c r="Z120" s="1501"/>
      <c r="AA120" s="1501"/>
      <c r="AB120" s="1501"/>
      <c r="AC120" s="1501"/>
      <c r="AD120" s="1501"/>
      <c r="AE120" s="1501"/>
      <c r="AF120" s="1501"/>
      <c r="AG120" s="1501"/>
      <c r="AH120" s="1502"/>
      <c r="AI120" s="51"/>
      <c r="AJ120" s="1402"/>
      <c r="AK120" s="1403"/>
      <c r="AL120" s="1490"/>
      <c r="AM120" s="1117"/>
      <c r="AN120" s="1117"/>
      <c r="AO120" s="1117"/>
      <c r="AP120" s="1117"/>
      <c r="AQ120" s="1118"/>
      <c r="AR120" s="1119"/>
      <c r="AS120" s="1118"/>
      <c r="AT120" s="1119"/>
      <c r="AU120" s="1085"/>
      <c r="AV120" s="1085"/>
      <c r="AW120" s="1085"/>
      <c r="AX120" s="1085"/>
      <c r="AY120" s="1085"/>
      <c r="AZ120" s="1085"/>
      <c r="BA120" s="1085"/>
      <c r="BB120" s="1083"/>
      <c r="BC120" s="1792"/>
      <c r="BD120" s="1793"/>
      <c r="BE120" s="3"/>
      <c r="BF120" s="3"/>
      <c r="BG120" s="3"/>
      <c r="BH120" s="42"/>
      <c r="BI120" s="1078"/>
      <c r="BJ120" s="1078"/>
      <c r="BK120" s="1078"/>
      <c r="BL120" s="1078"/>
      <c r="BM120" s="1078"/>
      <c r="BN120" s="1078"/>
      <c r="BO120" s="1078"/>
      <c r="BP120" s="1078"/>
      <c r="BQ120" s="1078"/>
      <c r="BR120" s="1078"/>
      <c r="BS120" s="1078"/>
      <c r="BT120" s="1078"/>
      <c r="BU120" s="1078"/>
      <c r="BV120" s="1078"/>
      <c r="BW120" s="1078"/>
      <c r="BX120" s="1078"/>
      <c r="BY120" s="1078"/>
      <c r="BZ120" s="1078"/>
      <c r="CA120" s="1078"/>
      <c r="CB120" s="1078"/>
      <c r="CC120" s="50"/>
      <c r="CD120" s="50"/>
      <c r="CE120" s="43"/>
    </row>
    <row r="121" spans="1:83" ht="3" customHeight="1">
      <c r="A121" s="1273"/>
      <c r="B121" s="1274"/>
      <c r="C121" s="1441"/>
      <c r="D121" s="1442"/>
      <c r="E121" s="1442"/>
      <c r="F121" s="1443"/>
      <c r="G121" s="1510"/>
      <c r="H121" s="1511"/>
      <c r="I121" s="1511"/>
      <c r="J121" s="1511"/>
      <c r="K121" s="1511"/>
      <c r="L121" s="1511"/>
      <c r="M121" s="1511"/>
      <c r="N121" s="1511"/>
      <c r="O121" s="1517"/>
      <c r="P121" s="1514"/>
      <c r="Q121" s="1511"/>
      <c r="R121" s="1511"/>
      <c r="S121" s="1511"/>
      <c r="T121" s="1511"/>
      <c r="U121" s="1511"/>
      <c r="V121" s="1511"/>
      <c r="W121" s="1511"/>
      <c r="X121" s="1517"/>
      <c r="Y121" s="1503"/>
      <c r="Z121" s="1504"/>
      <c r="AA121" s="1504"/>
      <c r="AB121" s="1504"/>
      <c r="AC121" s="1504"/>
      <c r="AD121" s="1504"/>
      <c r="AE121" s="1504"/>
      <c r="AF121" s="1504"/>
      <c r="AG121" s="1504"/>
      <c r="AH121" s="1505"/>
      <c r="AI121" s="51"/>
      <c r="AJ121" s="1402"/>
      <c r="AK121" s="1403"/>
      <c r="AL121" s="1490"/>
      <c r="AM121" s="1117"/>
      <c r="AN121" s="1117"/>
      <c r="AO121" s="1117"/>
      <c r="AP121" s="1117"/>
      <c r="AQ121" s="1118"/>
      <c r="AR121" s="1119"/>
      <c r="AS121" s="1118"/>
      <c r="AT121" s="1119"/>
      <c r="AU121" s="1085"/>
      <c r="AV121" s="1085"/>
      <c r="AW121" s="1085"/>
      <c r="AX121" s="1085"/>
      <c r="AY121" s="1085"/>
      <c r="AZ121" s="1085"/>
      <c r="BA121" s="1085"/>
      <c r="BB121" s="1083"/>
      <c r="BC121" s="1792"/>
      <c r="BD121" s="1793"/>
      <c r="BE121" s="3"/>
      <c r="BF121" s="3"/>
      <c r="BG121" s="3"/>
      <c r="BH121" s="42"/>
      <c r="BI121" s="1078"/>
      <c r="BJ121" s="1078"/>
      <c r="BK121" s="1078"/>
      <c r="BL121" s="1078"/>
      <c r="BM121" s="1078"/>
      <c r="BN121" s="1078"/>
      <c r="BO121" s="1078"/>
      <c r="BP121" s="1078"/>
      <c r="BQ121" s="1078"/>
      <c r="BR121" s="1078"/>
      <c r="BS121" s="1078"/>
      <c r="BT121" s="1078"/>
      <c r="BU121" s="1078"/>
      <c r="BV121" s="1078"/>
      <c r="BW121" s="1078"/>
      <c r="BX121" s="1078"/>
      <c r="BY121" s="1078"/>
      <c r="BZ121" s="1078"/>
      <c r="CA121" s="1078"/>
      <c r="CB121" s="1078"/>
      <c r="CC121" s="50"/>
      <c r="CD121" s="50"/>
      <c r="CE121" s="43"/>
    </row>
    <row r="122" spans="1:83" ht="3" customHeight="1">
      <c r="A122" s="1273"/>
      <c r="B122" s="1273"/>
      <c r="C122" s="1518" t="s">
        <v>91</v>
      </c>
      <c r="D122" s="1519"/>
      <c r="E122" s="1519"/>
      <c r="F122" s="1520"/>
      <c r="G122" s="1527" t="s">
        <v>181</v>
      </c>
      <c r="H122" s="1528"/>
      <c r="I122" s="1528"/>
      <c r="J122" s="1528"/>
      <c r="K122" s="1529"/>
      <c r="L122" s="1533" t="s">
        <v>92</v>
      </c>
      <c r="M122" s="1534"/>
      <c r="N122" s="1534"/>
      <c r="O122" s="1534"/>
      <c r="P122" s="1534"/>
      <c r="Q122" s="1534"/>
      <c r="R122" s="1534"/>
      <c r="S122" s="1534"/>
      <c r="T122" s="1534"/>
      <c r="U122" s="1534"/>
      <c r="V122" s="1534"/>
      <c r="W122" s="1534"/>
      <c r="X122" s="1534"/>
      <c r="Y122" s="1534"/>
      <c r="Z122" s="1534"/>
      <c r="AA122" s="1534"/>
      <c r="AB122" s="1534"/>
      <c r="AC122" s="1534"/>
      <c r="AD122" s="1534"/>
      <c r="AE122" s="1534"/>
      <c r="AF122" s="1534"/>
      <c r="AG122" s="1534"/>
      <c r="AH122" s="1535"/>
      <c r="AI122" s="51"/>
      <c r="AJ122" s="1402"/>
      <c r="AK122" s="1403"/>
      <c r="AL122" s="1490"/>
      <c r="AM122" s="1117"/>
      <c r="AN122" s="1117"/>
      <c r="AO122" s="1117"/>
      <c r="AP122" s="1117"/>
      <c r="AQ122" s="1118"/>
      <c r="AR122" s="1119"/>
      <c r="AS122" s="1118"/>
      <c r="AT122" s="1119"/>
      <c r="AU122" s="1085"/>
      <c r="AV122" s="1085"/>
      <c r="AW122" s="1085"/>
      <c r="AX122" s="1085"/>
      <c r="AY122" s="1085"/>
      <c r="AZ122" s="1085"/>
      <c r="BA122" s="1085"/>
      <c r="BB122" s="1083"/>
      <c r="BC122" s="1792"/>
      <c r="BD122" s="1793"/>
      <c r="BE122" s="3"/>
      <c r="BF122" s="3"/>
      <c r="BG122" s="3"/>
      <c r="BH122" s="42"/>
      <c r="BI122" s="1078"/>
      <c r="BJ122" s="1078"/>
      <c r="BK122" s="1078"/>
      <c r="BL122" s="1078"/>
      <c r="BM122" s="1078"/>
      <c r="BN122" s="1078"/>
      <c r="BO122" s="1078"/>
      <c r="BP122" s="1078"/>
      <c r="BQ122" s="1078"/>
      <c r="BR122" s="1078"/>
      <c r="BS122" s="1078"/>
      <c r="BT122" s="1078"/>
      <c r="BU122" s="1078"/>
      <c r="BV122" s="1078"/>
      <c r="BW122" s="1078"/>
      <c r="BX122" s="1078"/>
      <c r="BY122" s="1078"/>
      <c r="BZ122" s="1078"/>
      <c r="CA122" s="1078"/>
      <c r="CB122" s="1078"/>
      <c r="CC122" s="50"/>
      <c r="CD122" s="50"/>
      <c r="CE122" s="43"/>
    </row>
    <row r="123" spans="1:83" ht="3" customHeight="1">
      <c r="A123" s="1273"/>
      <c r="B123" s="1273"/>
      <c r="C123" s="1521"/>
      <c r="D123" s="1522"/>
      <c r="E123" s="1522"/>
      <c r="F123" s="1523"/>
      <c r="G123" s="1530"/>
      <c r="H123" s="1531"/>
      <c r="I123" s="1531"/>
      <c r="J123" s="1531"/>
      <c r="K123" s="1532"/>
      <c r="L123" s="1536"/>
      <c r="M123" s="1537"/>
      <c r="N123" s="1537"/>
      <c r="O123" s="1537"/>
      <c r="P123" s="1537"/>
      <c r="Q123" s="1537"/>
      <c r="R123" s="1537"/>
      <c r="S123" s="1537"/>
      <c r="T123" s="1537"/>
      <c r="U123" s="1537"/>
      <c r="V123" s="1537"/>
      <c r="W123" s="1537"/>
      <c r="X123" s="1537"/>
      <c r="Y123" s="1537"/>
      <c r="Z123" s="1537"/>
      <c r="AA123" s="1537"/>
      <c r="AB123" s="1537"/>
      <c r="AC123" s="1537"/>
      <c r="AD123" s="1537"/>
      <c r="AE123" s="1537"/>
      <c r="AF123" s="1537"/>
      <c r="AG123" s="1537"/>
      <c r="AH123" s="1538"/>
      <c r="AI123" s="51"/>
      <c r="AJ123" s="1402"/>
      <c r="AK123" s="1403"/>
      <c r="AL123" s="1490" t="s">
        <v>51</v>
      </c>
      <c r="AM123" s="1117"/>
      <c r="AN123" s="1117"/>
      <c r="AO123" s="1117"/>
      <c r="AP123" s="1117"/>
      <c r="AQ123" s="1118" t="s">
        <v>93</v>
      </c>
      <c r="AR123" s="1119"/>
      <c r="AS123" s="1118"/>
      <c r="AT123" s="1119"/>
      <c r="AU123" s="1085">
        <f ca="1">Sheet2!T18+Sheet2!AE9</f>
        <v>0</v>
      </c>
      <c r="AV123" s="1085"/>
      <c r="AW123" s="1085"/>
      <c r="AX123" s="1085"/>
      <c r="AY123" s="1085"/>
      <c r="AZ123" s="1085"/>
      <c r="BA123" s="1085"/>
      <c r="BB123" s="1083" t="s">
        <v>171</v>
      </c>
      <c r="BC123" s="1792"/>
      <c r="BD123" s="1793"/>
      <c r="BE123" s="3"/>
      <c r="BF123" s="3"/>
      <c r="BG123" s="3"/>
      <c r="BH123" s="42"/>
      <c r="BI123" s="1078"/>
      <c r="BJ123" s="1078"/>
      <c r="BK123" s="1078"/>
      <c r="BL123" s="1078"/>
      <c r="BM123" s="1078"/>
      <c r="BN123" s="1078"/>
      <c r="BO123" s="1078"/>
      <c r="BP123" s="1078"/>
      <c r="BQ123" s="1078"/>
      <c r="BR123" s="1078"/>
      <c r="BS123" s="1078"/>
      <c r="BT123" s="1078"/>
      <c r="BU123" s="1078"/>
      <c r="BV123" s="1078"/>
      <c r="BW123" s="1078"/>
      <c r="BX123" s="1078"/>
      <c r="BY123" s="1078"/>
      <c r="BZ123" s="1078"/>
      <c r="CA123" s="1078"/>
      <c r="CB123" s="1078"/>
      <c r="CC123" s="50"/>
      <c r="CD123" s="50"/>
      <c r="CE123" s="43"/>
    </row>
    <row r="124" spans="1:83" ht="3" customHeight="1">
      <c r="A124" s="1273"/>
      <c r="B124" s="1273"/>
      <c r="C124" s="1521"/>
      <c r="D124" s="1522"/>
      <c r="E124" s="1522"/>
      <c r="F124" s="1523"/>
      <c r="G124" s="1530"/>
      <c r="H124" s="1531"/>
      <c r="I124" s="1531"/>
      <c r="J124" s="1531"/>
      <c r="K124" s="1532"/>
      <c r="L124" s="1536"/>
      <c r="M124" s="1537"/>
      <c r="N124" s="1537"/>
      <c r="O124" s="1537"/>
      <c r="P124" s="1537"/>
      <c r="Q124" s="1537"/>
      <c r="R124" s="1537"/>
      <c r="S124" s="1537"/>
      <c r="T124" s="1537"/>
      <c r="U124" s="1537"/>
      <c r="V124" s="1537"/>
      <c r="W124" s="1537"/>
      <c r="X124" s="1537"/>
      <c r="Y124" s="1537"/>
      <c r="Z124" s="1537"/>
      <c r="AA124" s="1537"/>
      <c r="AB124" s="1537"/>
      <c r="AC124" s="1537"/>
      <c r="AD124" s="1537"/>
      <c r="AE124" s="1537"/>
      <c r="AF124" s="1537"/>
      <c r="AG124" s="1537"/>
      <c r="AH124" s="1538"/>
      <c r="AI124" s="51"/>
      <c r="AJ124" s="1402"/>
      <c r="AK124" s="1403"/>
      <c r="AL124" s="1490"/>
      <c r="AM124" s="1117"/>
      <c r="AN124" s="1117"/>
      <c r="AO124" s="1117"/>
      <c r="AP124" s="1117"/>
      <c r="AQ124" s="1118"/>
      <c r="AR124" s="1119"/>
      <c r="AS124" s="1118"/>
      <c r="AT124" s="1119"/>
      <c r="AU124" s="1085"/>
      <c r="AV124" s="1085"/>
      <c r="AW124" s="1085"/>
      <c r="AX124" s="1085"/>
      <c r="AY124" s="1085"/>
      <c r="AZ124" s="1085"/>
      <c r="BA124" s="1085"/>
      <c r="BB124" s="1083"/>
      <c r="BC124" s="1792"/>
      <c r="BD124" s="1793"/>
      <c r="BE124" s="3"/>
      <c r="BF124" s="3"/>
      <c r="BG124" s="3"/>
      <c r="BH124" s="42"/>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43"/>
    </row>
    <row r="125" spans="1:83" ht="3" customHeight="1">
      <c r="A125" s="1273"/>
      <c r="B125" s="1273"/>
      <c r="C125" s="1521"/>
      <c r="D125" s="1522"/>
      <c r="E125" s="1522"/>
      <c r="F125" s="1523"/>
      <c r="G125" s="1530"/>
      <c r="H125" s="1531"/>
      <c r="I125" s="1531"/>
      <c r="J125" s="1531"/>
      <c r="K125" s="1532"/>
      <c r="L125" s="1536"/>
      <c r="M125" s="1537"/>
      <c r="N125" s="1537"/>
      <c r="O125" s="1537"/>
      <c r="P125" s="1537"/>
      <c r="Q125" s="1537"/>
      <c r="R125" s="1537"/>
      <c r="S125" s="1537"/>
      <c r="T125" s="1537"/>
      <c r="U125" s="1537"/>
      <c r="V125" s="1537"/>
      <c r="W125" s="1537"/>
      <c r="X125" s="1537"/>
      <c r="Y125" s="1537"/>
      <c r="Z125" s="1537"/>
      <c r="AA125" s="1537"/>
      <c r="AB125" s="1537"/>
      <c r="AC125" s="1537"/>
      <c r="AD125" s="1537"/>
      <c r="AE125" s="1537"/>
      <c r="AF125" s="1537"/>
      <c r="AG125" s="1537"/>
      <c r="AH125" s="1538"/>
      <c r="AI125" s="51"/>
      <c r="AJ125" s="1402"/>
      <c r="AK125" s="1403"/>
      <c r="AL125" s="1490"/>
      <c r="AM125" s="1117"/>
      <c r="AN125" s="1117"/>
      <c r="AO125" s="1117"/>
      <c r="AP125" s="1117"/>
      <c r="AQ125" s="1118"/>
      <c r="AR125" s="1119"/>
      <c r="AS125" s="1118"/>
      <c r="AT125" s="1119"/>
      <c r="AU125" s="1085"/>
      <c r="AV125" s="1085"/>
      <c r="AW125" s="1085"/>
      <c r="AX125" s="1085"/>
      <c r="AY125" s="1085"/>
      <c r="AZ125" s="1085"/>
      <c r="BA125" s="1085"/>
      <c r="BB125" s="1083"/>
      <c r="BC125" s="1792"/>
      <c r="BD125" s="1793"/>
      <c r="BE125" s="3"/>
      <c r="BF125" s="3"/>
      <c r="BG125" s="3"/>
      <c r="BH125" s="42"/>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43"/>
    </row>
    <row r="126" spans="1:83" ht="3" customHeight="1">
      <c r="A126" s="1273"/>
      <c r="B126" s="1273"/>
      <c r="C126" s="1521"/>
      <c r="D126" s="1522"/>
      <c r="E126" s="1522"/>
      <c r="F126" s="1523"/>
      <c r="G126" s="1530"/>
      <c r="H126" s="1531"/>
      <c r="I126" s="1531"/>
      <c r="J126" s="1531"/>
      <c r="K126" s="1532"/>
      <c r="L126" s="1536"/>
      <c r="M126" s="1537"/>
      <c r="N126" s="1537"/>
      <c r="O126" s="1537"/>
      <c r="P126" s="1537"/>
      <c r="Q126" s="1537"/>
      <c r="R126" s="1537"/>
      <c r="S126" s="1537"/>
      <c r="T126" s="1537"/>
      <c r="U126" s="1537"/>
      <c r="V126" s="1537"/>
      <c r="W126" s="1537"/>
      <c r="X126" s="1537"/>
      <c r="Y126" s="1537"/>
      <c r="Z126" s="1537"/>
      <c r="AA126" s="1537"/>
      <c r="AB126" s="1537"/>
      <c r="AC126" s="1537"/>
      <c r="AD126" s="1537"/>
      <c r="AE126" s="1537"/>
      <c r="AF126" s="1537"/>
      <c r="AG126" s="1537"/>
      <c r="AH126" s="1538"/>
      <c r="AI126" s="51"/>
      <c r="AJ126" s="1402"/>
      <c r="AK126" s="1403"/>
      <c r="AL126" s="1490"/>
      <c r="AM126" s="1117"/>
      <c r="AN126" s="1117"/>
      <c r="AO126" s="1117"/>
      <c r="AP126" s="1117"/>
      <c r="AQ126" s="1118"/>
      <c r="AR126" s="1119"/>
      <c r="AS126" s="1118"/>
      <c r="AT126" s="1119"/>
      <c r="AU126" s="1085"/>
      <c r="AV126" s="1085"/>
      <c r="AW126" s="1085"/>
      <c r="AX126" s="1085"/>
      <c r="AY126" s="1085"/>
      <c r="AZ126" s="1085"/>
      <c r="BA126" s="1085"/>
      <c r="BB126" s="1083"/>
      <c r="BC126" s="1792"/>
      <c r="BD126" s="1793"/>
      <c r="BE126" s="3"/>
      <c r="BF126" s="3"/>
      <c r="BG126" s="3"/>
      <c r="BH126" s="42"/>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43"/>
    </row>
    <row r="127" spans="1:83" ht="3" customHeight="1">
      <c r="A127" s="1273"/>
      <c r="B127" s="1273"/>
      <c r="C127" s="1521"/>
      <c r="D127" s="1522"/>
      <c r="E127" s="1522"/>
      <c r="F127" s="1523"/>
      <c r="G127" s="1530"/>
      <c r="H127" s="1531"/>
      <c r="I127" s="1531"/>
      <c r="J127" s="1531"/>
      <c r="K127" s="1532"/>
      <c r="L127" s="1603" t="str">
        <f>IF(Sheet2!B49=300000,"※ひとり親控除対象※",IF(Sheet2!B49=260000,"※寡婦控除対象※","　"))</f>
        <v>　</v>
      </c>
      <c r="M127" s="1604"/>
      <c r="N127" s="1604"/>
      <c r="O127" s="1604"/>
      <c r="P127" s="1604"/>
      <c r="Q127" s="1604"/>
      <c r="R127" s="1604"/>
      <c r="S127" s="1604"/>
      <c r="T127" s="1604"/>
      <c r="U127" s="1604"/>
      <c r="V127" s="1604"/>
      <c r="W127" s="1604"/>
      <c r="X127" s="1604"/>
      <c r="Y127" s="1604"/>
      <c r="Z127" s="1604"/>
      <c r="AA127" s="1604"/>
      <c r="AB127" s="1604"/>
      <c r="AC127" s="1604"/>
      <c r="AD127" s="1604"/>
      <c r="AE127" s="1604"/>
      <c r="AF127" s="1604"/>
      <c r="AG127" s="1604"/>
      <c r="AH127" s="1605"/>
      <c r="AI127" s="51"/>
      <c r="AJ127" s="1402"/>
      <c r="AK127" s="1403"/>
      <c r="AL127" s="1490"/>
      <c r="AM127" s="1117"/>
      <c r="AN127" s="1117"/>
      <c r="AO127" s="1117"/>
      <c r="AP127" s="1117"/>
      <c r="AQ127" s="1118"/>
      <c r="AR127" s="1119"/>
      <c r="AS127" s="1118"/>
      <c r="AT127" s="1119"/>
      <c r="AU127" s="1085"/>
      <c r="AV127" s="1085"/>
      <c r="AW127" s="1085"/>
      <c r="AX127" s="1085"/>
      <c r="AY127" s="1085"/>
      <c r="AZ127" s="1085"/>
      <c r="BA127" s="1085"/>
      <c r="BB127" s="1083"/>
      <c r="BC127" s="1792"/>
      <c r="BD127" s="1793"/>
      <c r="BE127" s="3"/>
      <c r="BF127" s="3"/>
      <c r="BG127" s="3"/>
      <c r="BH127" s="42"/>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43"/>
    </row>
    <row r="128" spans="1:83" ht="3" customHeight="1">
      <c r="A128" s="1273"/>
      <c r="B128" s="1273"/>
      <c r="C128" s="1521"/>
      <c r="D128" s="1522"/>
      <c r="E128" s="1522"/>
      <c r="F128" s="1523"/>
      <c r="G128" s="1530"/>
      <c r="H128" s="1531"/>
      <c r="I128" s="1531"/>
      <c r="J128" s="1531"/>
      <c r="K128" s="1532"/>
      <c r="L128" s="1603"/>
      <c r="M128" s="1604"/>
      <c r="N128" s="1604"/>
      <c r="O128" s="1604"/>
      <c r="P128" s="1604"/>
      <c r="Q128" s="1604"/>
      <c r="R128" s="1604"/>
      <c r="S128" s="1604"/>
      <c r="T128" s="1604"/>
      <c r="U128" s="1604"/>
      <c r="V128" s="1604"/>
      <c r="W128" s="1604"/>
      <c r="X128" s="1604"/>
      <c r="Y128" s="1604"/>
      <c r="Z128" s="1604"/>
      <c r="AA128" s="1604"/>
      <c r="AB128" s="1604"/>
      <c r="AC128" s="1604"/>
      <c r="AD128" s="1604"/>
      <c r="AE128" s="1604"/>
      <c r="AF128" s="1604"/>
      <c r="AG128" s="1604"/>
      <c r="AH128" s="1605"/>
      <c r="AI128" s="51"/>
      <c r="AJ128" s="1402"/>
      <c r="AK128" s="1403"/>
      <c r="AL128" s="1490"/>
      <c r="AM128" s="1117"/>
      <c r="AN128" s="1117"/>
      <c r="AO128" s="1117"/>
      <c r="AP128" s="1117"/>
      <c r="AQ128" s="1118"/>
      <c r="AR128" s="1119"/>
      <c r="AS128" s="1118"/>
      <c r="AT128" s="1119"/>
      <c r="AU128" s="1085"/>
      <c r="AV128" s="1085"/>
      <c r="AW128" s="1085"/>
      <c r="AX128" s="1085"/>
      <c r="AY128" s="1085"/>
      <c r="AZ128" s="1085"/>
      <c r="BA128" s="1085"/>
      <c r="BB128" s="1083"/>
      <c r="BC128" s="1792"/>
      <c r="BD128" s="1793"/>
      <c r="BE128" s="3"/>
      <c r="BF128" s="3"/>
      <c r="BG128" s="3"/>
      <c r="BH128" s="42"/>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43"/>
    </row>
    <row r="129" spans="1:83" ht="3" customHeight="1">
      <c r="A129" s="1273"/>
      <c r="B129" s="1273"/>
      <c r="C129" s="1521"/>
      <c r="D129" s="1522"/>
      <c r="E129" s="1522"/>
      <c r="F129" s="1523"/>
      <c r="G129" s="1530"/>
      <c r="H129" s="1531"/>
      <c r="I129" s="1531"/>
      <c r="J129" s="1531"/>
      <c r="K129" s="1532"/>
      <c r="L129" s="1603"/>
      <c r="M129" s="1604"/>
      <c r="N129" s="1604"/>
      <c r="O129" s="1604"/>
      <c r="P129" s="1604"/>
      <c r="Q129" s="1604"/>
      <c r="R129" s="1604"/>
      <c r="S129" s="1604"/>
      <c r="T129" s="1604"/>
      <c r="U129" s="1604"/>
      <c r="V129" s="1604"/>
      <c r="W129" s="1604"/>
      <c r="X129" s="1604"/>
      <c r="Y129" s="1604"/>
      <c r="Z129" s="1604"/>
      <c r="AA129" s="1604"/>
      <c r="AB129" s="1604"/>
      <c r="AC129" s="1604"/>
      <c r="AD129" s="1604"/>
      <c r="AE129" s="1604"/>
      <c r="AF129" s="1604"/>
      <c r="AG129" s="1604"/>
      <c r="AH129" s="1605"/>
      <c r="AI129" s="51"/>
      <c r="AJ129" s="1402"/>
      <c r="AK129" s="1403"/>
      <c r="AL129" s="1490" t="s">
        <v>94</v>
      </c>
      <c r="AM129" s="1117"/>
      <c r="AN129" s="1117"/>
      <c r="AO129" s="1117"/>
      <c r="AP129" s="1117"/>
      <c r="AQ129" s="1118" t="s">
        <v>95</v>
      </c>
      <c r="AR129" s="1119"/>
      <c r="AS129" s="1118"/>
      <c r="AT129" s="1119"/>
      <c r="AU129" s="1085"/>
      <c r="AV129" s="1085"/>
      <c r="AW129" s="1085"/>
      <c r="AX129" s="1085"/>
      <c r="AY129" s="1085"/>
      <c r="AZ129" s="1085"/>
      <c r="BA129" s="1085"/>
      <c r="BB129" s="1083" t="s">
        <v>171</v>
      </c>
      <c r="BC129" s="1792"/>
      <c r="BD129" s="1793"/>
      <c r="BE129" s="3"/>
      <c r="BF129" s="3"/>
      <c r="BG129" s="3"/>
      <c r="BH129" s="42"/>
      <c r="BI129" s="1078"/>
      <c r="BJ129" s="1078"/>
      <c r="BK129" s="1078"/>
      <c r="BL129" s="1078"/>
      <c r="BM129" s="1078"/>
      <c r="BN129" s="1078"/>
      <c r="BO129" s="1078"/>
      <c r="BP129" s="1078"/>
      <c r="BQ129" s="1078"/>
      <c r="BR129" s="1078"/>
      <c r="BS129" s="1078"/>
      <c r="BT129" s="1078"/>
      <c r="BU129" s="1078"/>
      <c r="BV129" s="1078"/>
      <c r="BW129" s="1078"/>
      <c r="BX129" s="1078"/>
      <c r="BY129" s="1078"/>
      <c r="BZ129" s="1078"/>
      <c r="CA129" s="1078"/>
      <c r="CB129" s="1078"/>
      <c r="CC129" s="50"/>
      <c r="CD129" s="50"/>
      <c r="CE129" s="43"/>
    </row>
    <row r="130" spans="1:83" ht="3" customHeight="1">
      <c r="A130" s="1273"/>
      <c r="B130" s="1273"/>
      <c r="C130" s="1521"/>
      <c r="D130" s="1522"/>
      <c r="E130" s="1522"/>
      <c r="F130" s="1523"/>
      <c r="G130" s="1530"/>
      <c r="H130" s="1531"/>
      <c r="I130" s="1531"/>
      <c r="J130" s="1531"/>
      <c r="K130" s="1532"/>
      <c r="L130" s="1603"/>
      <c r="M130" s="1604"/>
      <c r="N130" s="1604"/>
      <c r="O130" s="1604"/>
      <c r="P130" s="1604"/>
      <c r="Q130" s="1604"/>
      <c r="R130" s="1604"/>
      <c r="S130" s="1604"/>
      <c r="T130" s="1604"/>
      <c r="U130" s="1604"/>
      <c r="V130" s="1604"/>
      <c r="W130" s="1604"/>
      <c r="X130" s="1604"/>
      <c r="Y130" s="1604"/>
      <c r="Z130" s="1604"/>
      <c r="AA130" s="1604"/>
      <c r="AB130" s="1604"/>
      <c r="AC130" s="1604"/>
      <c r="AD130" s="1604"/>
      <c r="AE130" s="1604"/>
      <c r="AF130" s="1604"/>
      <c r="AG130" s="1604"/>
      <c r="AH130" s="1605"/>
      <c r="AI130" s="51"/>
      <c r="AJ130" s="1402"/>
      <c r="AK130" s="1403"/>
      <c r="AL130" s="1490"/>
      <c r="AM130" s="1117"/>
      <c r="AN130" s="1117"/>
      <c r="AO130" s="1117"/>
      <c r="AP130" s="1117"/>
      <c r="AQ130" s="1118"/>
      <c r="AR130" s="1119"/>
      <c r="AS130" s="1118"/>
      <c r="AT130" s="1119"/>
      <c r="AU130" s="1085"/>
      <c r="AV130" s="1085"/>
      <c r="AW130" s="1085"/>
      <c r="AX130" s="1085"/>
      <c r="AY130" s="1085"/>
      <c r="AZ130" s="1085"/>
      <c r="BA130" s="1085"/>
      <c r="BB130" s="1083"/>
      <c r="BC130" s="1792"/>
      <c r="BD130" s="1793"/>
      <c r="BE130" s="3"/>
      <c r="BF130" s="3"/>
      <c r="BG130" s="3"/>
      <c r="BH130" s="42"/>
      <c r="BI130" s="1078"/>
      <c r="BJ130" s="1078"/>
      <c r="BK130" s="1078"/>
      <c r="BL130" s="1078"/>
      <c r="BM130" s="1078"/>
      <c r="BN130" s="1078"/>
      <c r="BO130" s="1078"/>
      <c r="BP130" s="1078"/>
      <c r="BQ130" s="1078"/>
      <c r="BR130" s="1078"/>
      <c r="BS130" s="1078"/>
      <c r="BT130" s="1078"/>
      <c r="BU130" s="1078"/>
      <c r="BV130" s="1078"/>
      <c r="BW130" s="1078"/>
      <c r="BX130" s="1078"/>
      <c r="BY130" s="1078"/>
      <c r="BZ130" s="1078"/>
      <c r="CA130" s="1078"/>
      <c r="CB130" s="1078"/>
      <c r="CC130" s="72"/>
      <c r="CD130" s="72"/>
      <c r="CE130" s="43"/>
    </row>
    <row r="131" spans="1:83" ht="3" customHeight="1">
      <c r="A131" s="1273"/>
      <c r="B131" s="1273"/>
      <c r="C131" s="1521"/>
      <c r="D131" s="1522"/>
      <c r="E131" s="1522"/>
      <c r="F131" s="1523"/>
      <c r="G131" s="1530"/>
      <c r="H131" s="1531"/>
      <c r="I131" s="1531"/>
      <c r="J131" s="1531"/>
      <c r="K131" s="1532"/>
      <c r="L131" s="1606"/>
      <c r="M131" s="1607"/>
      <c r="N131" s="1607"/>
      <c r="O131" s="1607"/>
      <c r="P131" s="1607"/>
      <c r="Q131" s="1607"/>
      <c r="R131" s="1607"/>
      <c r="S131" s="1607"/>
      <c r="T131" s="1607"/>
      <c r="U131" s="1607"/>
      <c r="V131" s="1607"/>
      <c r="W131" s="1607"/>
      <c r="X131" s="1607"/>
      <c r="Y131" s="1607"/>
      <c r="Z131" s="1607"/>
      <c r="AA131" s="1607"/>
      <c r="AB131" s="1607"/>
      <c r="AC131" s="1607"/>
      <c r="AD131" s="1607"/>
      <c r="AE131" s="1607"/>
      <c r="AF131" s="1607"/>
      <c r="AG131" s="1607"/>
      <c r="AH131" s="1608"/>
      <c r="AI131" s="51"/>
      <c r="AJ131" s="1402"/>
      <c r="AK131" s="1403"/>
      <c r="AL131" s="1490"/>
      <c r="AM131" s="1117"/>
      <c r="AN131" s="1117"/>
      <c r="AO131" s="1117"/>
      <c r="AP131" s="1117"/>
      <c r="AQ131" s="1118"/>
      <c r="AR131" s="1119"/>
      <c r="AS131" s="1118"/>
      <c r="AT131" s="1119"/>
      <c r="AU131" s="1085"/>
      <c r="AV131" s="1085"/>
      <c r="AW131" s="1085"/>
      <c r="AX131" s="1085"/>
      <c r="AY131" s="1085"/>
      <c r="AZ131" s="1085"/>
      <c r="BA131" s="1085"/>
      <c r="BB131" s="1083"/>
      <c r="BC131" s="1792"/>
      <c r="BD131" s="1793"/>
      <c r="BE131" s="3"/>
      <c r="BF131" s="3"/>
      <c r="BG131" s="3"/>
      <c r="BH131" s="42"/>
      <c r="BI131" s="1078"/>
      <c r="BJ131" s="1078"/>
      <c r="BK131" s="1078"/>
      <c r="BL131" s="1078"/>
      <c r="BM131" s="1078"/>
      <c r="BN131" s="1078"/>
      <c r="BO131" s="1078"/>
      <c r="BP131" s="1078"/>
      <c r="BQ131" s="1078"/>
      <c r="BR131" s="1078"/>
      <c r="BS131" s="1078"/>
      <c r="BT131" s="1078"/>
      <c r="BU131" s="1078"/>
      <c r="BV131" s="1078"/>
      <c r="BW131" s="1078"/>
      <c r="BX131" s="1078"/>
      <c r="BY131" s="1078"/>
      <c r="BZ131" s="1078"/>
      <c r="CA131" s="1078"/>
      <c r="CB131" s="1078"/>
      <c r="CC131" s="72"/>
      <c r="CD131" s="72"/>
      <c r="CE131" s="43"/>
    </row>
    <row r="132" spans="1:83" ht="3" customHeight="1">
      <c r="A132" s="1273"/>
      <c r="B132" s="1273"/>
      <c r="C132" s="1521"/>
      <c r="D132" s="1522"/>
      <c r="E132" s="1522"/>
      <c r="F132" s="1523"/>
      <c r="G132" s="1530"/>
      <c r="H132" s="1531"/>
      <c r="I132" s="1531"/>
      <c r="J132" s="1531"/>
      <c r="K132" s="1532"/>
      <c r="L132" s="1546" t="s">
        <v>172</v>
      </c>
      <c r="M132" s="1547"/>
      <c r="N132" s="1547"/>
      <c r="O132" s="1547"/>
      <c r="P132" s="1547"/>
      <c r="Q132" s="1547"/>
      <c r="R132" s="1547"/>
      <c r="S132" s="1547"/>
      <c r="T132" s="1547"/>
      <c r="U132" s="1547"/>
      <c r="V132" s="1547"/>
      <c r="W132" s="1547"/>
      <c r="X132" s="1552"/>
      <c r="Y132" s="1552"/>
      <c r="Z132" s="1552"/>
      <c r="AA132" s="1552"/>
      <c r="AB132" s="1552"/>
      <c r="AC132" s="1552"/>
      <c r="AD132" s="1552"/>
      <c r="AE132" s="1552"/>
      <c r="AF132" s="1552"/>
      <c r="AG132" s="1552"/>
      <c r="AH132" s="1553"/>
      <c r="AI132" s="51"/>
      <c r="AJ132" s="1402"/>
      <c r="AK132" s="1403"/>
      <c r="AL132" s="1490"/>
      <c r="AM132" s="1117"/>
      <c r="AN132" s="1117"/>
      <c r="AO132" s="1117"/>
      <c r="AP132" s="1117"/>
      <c r="AQ132" s="1118"/>
      <c r="AR132" s="1119"/>
      <c r="AS132" s="1118"/>
      <c r="AT132" s="1119"/>
      <c r="AU132" s="1085"/>
      <c r="AV132" s="1085"/>
      <c r="AW132" s="1085"/>
      <c r="AX132" s="1085"/>
      <c r="AY132" s="1085"/>
      <c r="AZ132" s="1085"/>
      <c r="BA132" s="1085"/>
      <c r="BB132" s="1083"/>
      <c r="BC132" s="1792"/>
      <c r="BD132" s="1793"/>
      <c r="BE132" s="3"/>
      <c r="BF132" s="3"/>
      <c r="BG132" s="3"/>
      <c r="BH132" s="42"/>
      <c r="BI132" s="1078"/>
      <c r="BJ132" s="1078"/>
      <c r="BK132" s="1078"/>
      <c r="BL132" s="1078"/>
      <c r="BM132" s="1078"/>
      <c r="BN132" s="1078"/>
      <c r="BO132" s="1078"/>
      <c r="BP132" s="1078"/>
      <c r="BQ132" s="1078"/>
      <c r="BR132" s="1078"/>
      <c r="BS132" s="1078"/>
      <c r="BT132" s="1078"/>
      <c r="BU132" s="1078"/>
      <c r="BV132" s="1078"/>
      <c r="BW132" s="1078"/>
      <c r="BX132" s="1078"/>
      <c r="BY132" s="1078"/>
      <c r="BZ132" s="1078"/>
      <c r="CA132" s="1078"/>
      <c r="CB132" s="1078"/>
      <c r="CC132" s="72"/>
      <c r="CD132" s="72"/>
      <c r="CE132" s="43"/>
    </row>
    <row r="133" spans="1:83" ht="3" customHeight="1">
      <c r="A133" s="1273"/>
      <c r="B133" s="1273"/>
      <c r="C133" s="1521"/>
      <c r="D133" s="1522"/>
      <c r="E133" s="1522"/>
      <c r="F133" s="1523"/>
      <c r="G133" s="1530"/>
      <c r="H133" s="1531"/>
      <c r="I133" s="1531"/>
      <c r="J133" s="1531"/>
      <c r="K133" s="1532"/>
      <c r="L133" s="1548"/>
      <c r="M133" s="1549"/>
      <c r="N133" s="1549"/>
      <c r="O133" s="1549"/>
      <c r="P133" s="1549"/>
      <c r="Q133" s="1549"/>
      <c r="R133" s="1549"/>
      <c r="S133" s="1549"/>
      <c r="T133" s="1549"/>
      <c r="U133" s="1549"/>
      <c r="V133" s="1549"/>
      <c r="W133" s="1549"/>
      <c r="X133" s="1554"/>
      <c r="Y133" s="1554"/>
      <c r="Z133" s="1554"/>
      <c r="AA133" s="1554"/>
      <c r="AB133" s="1554"/>
      <c r="AC133" s="1554"/>
      <c r="AD133" s="1554"/>
      <c r="AE133" s="1554"/>
      <c r="AF133" s="1554"/>
      <c r="AG133" s="1554"/>
      <c r="AH133" s="1555"/>
      <c r="AI133" s="51"/>
      <c r="AJ133" s="1402"/>
      <c r="AK133" s="1403"/>
      <c r="AL133" s="1490"/>
      <c r="AM133" s="1117"/>
      <c r="AN133" s="1117"/>
      <c r="AO133" s="1117"/>
      <c r="AP133" s="1117"/>
      <c r="AQ133" s="1118"/>
      <c r="AR133" s="1119"/>
      <c r="AS133" s="1118"/>
      <c r="AT133" s="1119"/>
      <c r="AU133" s="1085"/>
      <c r="AV133" s="1085"/>
      <c r="AW133" s="1085"/>
      <c r="AX133" s="1085"/>
      <c r="AY133" s="1085"/>
      <c r="AZ133" s="1085"/>
      <c r="BA133" s="1085"/>
      <c r="BB133" s="1083"/>
      <c r="BC133" s="1792"/>
      <c r="BD133" s="1793"/>
      <c r="BE133" s="3"/>
      <c r="BF133" s="3"/>
      <c r="BG133" s="3"/>
      <c r="BH133" s="42"/>
      <c r="BI133" s="1078"/>
      <c r="BJ133" s="1078"/>
      <c r="BK133" s="1078"/>
      <c r="BL133" s="1078"/>
      <c r="BM133" s="1078"/>
      <c r="BN133" s="1078"/>
      <c r="BO133" s="1078"/>
      <c r="BP133" s="1078"/>
      <c r="BQ133" s="1078"/>
      <c r="BR133" s="1078"/>
      <c r="BS133" s="1078"/>
      <c r="BT133" s="1078"/>
      <c r="BU133" s="1078"/>
      <c r="BV133" s="1078"/>
      <c r="BW133" s="1078"/>
      <c r="BX133" s="1078"/>
      <c r="BY133" s="1078"/>
      <c r="BZ133" s="1078"/>
      <c r="CA133" s="1078"/>
      <c r="CB133" s="1078"/>
      <c r="CC133" s="72"/>
      <c r="CD133" s="72"/>
      <c r="CE133" s="43"/>
    </row>
    <row r="134" spans="1:83" ht="3" customHeight="1">
      <c r="A134" s="1273"/>
      <c r="B134" s="1273"/>
      <c r="C134" s="1521"/>
      <c r="D134" s="1522"/>
      <c r="E134" s="1522"/>
      <c r="F134" s="1523"/>
      <c r="G134" s="1530"/>
      <c r="H134" s="1531"/>
      <c r="I134" s="1531"/>
      <c r="J134" s="1531"/>
      <c r="K134" s="1532"/>
      <c r="L134" s="1548"/>
      <c r="M134" s="1549"/>
      <c r="N134" s="1549"/>
      <c r="O134" s="1549"/>
      <c r="P134" s="1549"/>
      <c r="Q134" s="1549"/>
      <c r="R134" s="1549"/>
      <c r="S134" s="1549"/>
      <c r="T134" s="1549"/>
      <c r="U134" s="1549"/>
      <c r="V134" s="1549"/>
      <c r="W134" s="1549"/>
      <c r="X134" s="1554"/>
      <c r="Y134" s="1554"/>
      <c r="Z134" s="1554"/>
      <c r="AA134" s="1554"/>
      <c r="AB134" s="1554"/>
      <c r="AC134" s="1554"/>
      <c r="AD134" s="1554"/>
      <c r="AE134" s="1554"/>
      <c r="AF134" s="1554"/>
      <c r="AG134" s="1554"/>
      <c r="AH134" s="1555"/>
      <c r="AI134" s="51"/>
      <c r="AJ134" s="1402"/>
      <c r="AK134" s="1403"/>
      <c r="AL134" s="1355"/>
      <c r="AM134" s="1609"/>
      <c r="AN134" s="1609"/>
      <c r="AO134" s="1609"/>
      <c r="AP134" s="1609"/>
      <c r="AQ134" s="1610"/>
      <c r="AR134" s="1597"/>
      <c r="AS134" s="1610"/>
      <c r="AT134" s="1597"/>
      <c r="AU134" s="1124"/>
      <c r="AV134" s="1124"/>
      <c r="AW134" s="1124"/>
      <c r="AX134" s="1124"/>
      <c r="AY134" s="1124"/>
      <c r="AZ134" s="1124"/>
      <c r="BA134" s="1124"/>
      <c r="BB134" s="1125"/>
      <c r="BC134" s="1792"/>
      <c r="BD134" s="1793"/>
      <c r="BE134" s="3"/>
      <c r="BF134" s="3"/>
      <c r="BG134" s="3"/>
      <c r="BH134" s="42"/>
      <c r="BI134" s="1078"/>
      <c r="BJ134" s="1078"/>
      <c r="BK134" s="1078"/>
      <c r="BL134" s="1078"/>
      <c r="BM134" s="1078"/>
      <c r="BN134" s="1078"/>
      <c r="BO134" s="1078"/>
      <c r="BP134" s="1078"/>
      <c r="BQ134" s="1078"/>
      <c r="BR134" s="1078"/>
      <c r="BS134" s="1078"/>
      <c r="BT134" s="1078"/>
      <c r="BU134" s="1078"/>
      <c r="BV134" s="1078"/>
      <c r="BW134" s="1078"/>
      <c r="BX134" s="1078"/>
      <c r="BY134" s="1078"/>
      <c r="BZ134" s="1078"/>
      <c r="CA134" s="1078"/>
      <c r="CB134" s="1078"/>
      <c r="CC134" s="72"/>
      <c r="CD134" s="72"/>
      <c r="CE134" s="43"/>
    </row>
    <row r="135" spans="1:83" ht="3" customHeight="1">
      <c r="A135" s="1273"/>
      <c r="B135" s="1273"/>
      <c r="C135" s="1521"/>
      <c r="D135" s="1522"/>
      <c r="E135" s="1522"/>
      <c r="F135" s="1523"/>
      <c r="G135" s="1530"/>
      <c r="H135" s="1531"/>
      <c r="I135" s="1531"/>
      <c r="J135" s="1531"/>
      <c r="K135" s="1532"/>
      <c r="L135" s="1548"/>
      <c r="M135" s="1549"/>
      <c r="N135" s="1549"/>
      <c r="O135" s="1549"/>
      <c r="P135" s="1549"/>
      <c r="Q135" s="1549"/>
      <c r="R135" s="1549"/>
      <c r="S135" s="1549"/>
      <c r="T135" s="1549"/>
      <c r="U135" s="1549"/>
      <c r="V135" s="1549"/>
      <c r="W135" s="1549"/>
      <c r="X135" s="1554"/>
      <c r="Y135" s="1554"/>
      <c r="Z135" s="1554"/>
      <c r="AA135" s="1554"/>
      <c r="AB135" s="1554"/>
      <c r="AC135" s="1554"/>
      <c r="AD135" s="1554"/>
      <c r="AE135" s="1554"/>
      <c r="AF135" s="1554"/>
      <c r="AG135" s="1554"/>
      <c r="AH135" s="1555"/>
      <c r="AI135" s="51"/>
      <c r="AJ135" s="1402"/>
      <c r="AK135" s="1403"/>
      <c r="AL135" s="1611" t="s">
        <v>96</v>
      </c>
      <c r="AM135" s="1612"/>
      <c r="AN135" s="1612"/>
      <c r="AO135" s="1612"/>
      <c r="AP135" s="1613"/>
      <c r="AQ135" s="1620" t="s">
        <v>97</v>
      </c>
      <c r="AR135" s="1621"/>
      <c r="AS135" s="1632"/>
      <c r="AT135" s="1621"/>
      <c r="AU135" s="1626">
        <f ca="1">AU117+AU123+AU87+AU93+AU99</f>
        <v>0</v>
      </c>
      <c r="AV135" s="1626"/>
      <c r="AW135" s="1626"/>
      <c r="AX135" s="1626"/>
      <c r="AY135" s="1626"/>
      <c r="AZ135" s="1626"/>
      <c r="BA135" s="1626"/>
      <c r="BB135" s="1629" t="s">
        <v>171</v>
      </c>
      <c r="BC135" s="1792"/>
      <c r="BD135" s="1793"/>
      <c r="BE135" s="3"/>
      <c r="BF135" s="3"/>
      <c r="BG135" s="3"/>
      <c r="BH135" s="42"/>
      <c r="BI135" s="1078"/>
      <c r="BJ135" s="1078"/>
      <c r="BK135" s="1078"/>
      <c r="BL135" s="1078"/>
      <c r="BM135" s="1078"/>
      <c r="BN135" s="1078"/>
      <c r="BO135" s="1078"/>
      <c r="BP135" s="1078"/>
      <c r="BQ135" s="1078"/>
      <c r="BR135" s="1078"/>
      <c r="BS135" s="1078"/>
      <c r="BT135" s="1078"/>
      <c r="BU135" s="1078"/>
      <c r="BV135" s="1078"/>
      <c r="BW135" s="1078"/>
      <c r="BX135" s="1078"/>
      <c r="BY135" s="1078"/>
      <c r="BZ135" s="1078"/>
      <c r="CA135" s="1078"/>
      <c r="CB135" s="1078"/>
      <c r="CC135" s="72"/>
      <c r="CD135" s="72"/>
      <c r="CE135" s="43"/>
    </row>
    <row r="136" spans="1:83" ht="3" customHeight="1">
      <c r="A136" s="73"/>
      <c r="B136" s="73"/>
      <c r="C136" s="1521"/>
      <c r="D136" s="1522"/>
      <c r="E136" s="1522"/>
      <c r="F136" s="1523"/>
      <c r="G136" s="1530"/>
      <c r="H136" s="1531"/>
      <c r="I136" s="1531"/>
      <c r="J136" s="1531"/>
      <c r="K136" s="1532"/>
      <c r="L136" s="1550"/>
      <c r="M136" s="1551"/>
      <c r="N136" s="1551"/>
      <c r="O136" s="1551"/>
      <c r="P136" s="1551"/>
      <c r="Q136" s="1551"/>
      <c r="R136" s="1551"/>
      <c r="S136" s="1551"/>
      <c r="T136" s="1551"/>
      <c r="U136" s="1551"/>
      <c r="V136" s="1551"/>
      <c r="W136" s="1551"/>
      <c r="X136" s="1556"/>
      <c r="Y136" s="1556"/>
      <c r="Z136" s="1556"/>
      <c r="AA136" s="1556"/>
      <c r="AB136" s="1556"/>
      <c r="AC136" s="1556"/>
      <c r="AD136" s="1556"/>
      <c r="AE136" s="1556"/>
      <c r="AF136" s="1556"/>
      <c r="AG136" s="1556"/>
      <c r="AH136" s="1557"/>
      <c r="AI136" s="51"/>
      <c r="AJ136" s="1402"/>
      <c r="AK136" s="1403"/>
      <c r="AL136" s="1614"/>
      <c r="AM136" s="1615"/>
      <c r="AN136" s="1615"/>
      <c r="AO136" s="1615"/>
      <c r="AP136" s="1616"/>
      <c r="AQ136" s="1622"/>
      <c r="AR136" s="1623"/>
      <c r="AS136" s="1633"/>
      <c r="AT136" s="1623"/>
      <c r="AU136" s="1627"/>
      <c r="AV136" s="1627"/>
      <c r="AW136" s="1627"/>
      <c r="AX136" s="1627"/>
      <c r="AY136" s="1627"/>
      <c r="AZ136" s="1627"/>
      <c r="BA136" s="1627"/>
      <c r="BB136" s="1630"/>
      <c r="BC136" s="1792"/>
      <c r="BD136" s="1793"/>
      <c r="BE136" s="3"/>
      <c r="BF136" s="3"/>
      <c r="BG136" s="3"/>
      <c r="BH136" s="42"/>
      <c r="BI136" s="1078"/>
      <c r="BJ136" s="1078"/>
      <c r="BK136" s="1078"/>
      <c r="BL136" s="1078"/>
      <c r="BM136" s="1078"/>
      <c r="BN136" s="1078"/>
      <c r="BO136" s="1078"/>
      <c r="BP136" s="1078"/>
      <c r="BQ136" s="1078"/>
      <c r="BR136" s="1078"/>
      <c r="BS136" s="1078"/>
      <c r="BT136" s="1078"/>
      <c r="BU136" s="1078"/>
      <c r="BV136" s="1078"/>
      <c r="BW136" s="1078"/>
      <c r="BX136" s="1078"/>
      <c r="BY136" s="1078"/>
      <c r="BZ136" s="1078"/>
      <c r="CA136" s="1078"/>
      <c r="CB136" s="1078"/>
      <c r="CC136" s="72"/>
      <c r="CD136" s="72"/>
      <c r="CE136" s="43"/>
    </row>
    <row r="137" spans="1:83" ht="3" customHeight="1">
      <c r="A137" s="73"/>
      <c r="B137" s="73"/>
      <c r="C137" s="1521"/>
      <c r="D137" s="1522"/>
      <c r="E137" s="1522"/>
      <c r="F137" s="1523"/>
      <c r="G137" s="1635" t="s">
        <v>98</v>
      </c>
      <c r="H137" s="1569"/>
      <c r="I137" s="1569"/>
      <c r="J137" s="1569"/>
      <c r="K137" s="1570"/>
      <c r="L137" s="1642" t="s">
        <v>182</v>
      </c>
      <c r="M137" s="1643"/>
      <c r="N137" s="1643"/>
      <c r="O137" s="1643"/>
      <c r="P137" s="1643"/>
      <c r="Q137" s="1643"/>
      <c r="R137" s="1643"/>
      <c r="S137" s="1643"/>
      <c r="T137" s="1643"/>
      <c r="U137" s="1643"/>
      <c r="V137" s="1643"/>
      <c r="W137" s="1643"/>
      <c r="X137" s="1643"/>
      <c r="Y137" s="1643"/>
      <c r="Z137" s="1643"/>
      <c r="AA137" s="1643"/>
      <c r="AB137" s="1643"/>
      <c r="AC137" s="1643"/>
      <c r="AD137" s="1643"/>
      <c r="AE137" s="1643"/>
      <c r="AF137" s="1643"/>
      <c r="AG137" s="1643"/>
      <c r="AH137" s="1644"/>
      <c r="AI137" s="51"/>
      <c r="AJ137" s="1402"/>
      <c r="AK137" s="1403"/>
      <c r="AL137" s="1614"/>
      <c r="AM137" s="1615"/>
      <c r="AN137" s="1615"/>
      <c r="AO137" s="1615"/>
      <c r="AP137" s="1616"/>
      <c r="AQ137" s="1622"/>
      <c r="AR137" s="1623"/>
      <c r="AS137" s="1633"/>
      <c r="AT137" s="1623"/>
      <c r="AU137" s="1627"/>
      <c r="AV137" s="1627"/>
      <c r="AW137" s="1627"/>
      <c r="AX137" s="1627"/>
      <c r="AY137" s="1627"/>
      <c r="AZ137" s="1627"/>
      <c r="BA137" s="1627"/>
      <c r="BB137" s="1630"/>
      <c r="BC137" s="1792"/>
      <c r="BD137" s="1793"/>
      <c r="BE137" s="3"/>
      <c r="BF137" s="3"/>
      <c r="BG137" s="3"/>
      <c r="BH137" s="42"/>
      <c r="BI137" s="42"/>
      <c r="BJ137" s="42"/>
      <c r="BK137" s="42"/>
      <c r="BL137" s="42"/>
      <c r="BM137" s="42"/>
      <c r="BN137" s="42"/>
      <c r="BO137" s="42"/>
      <c r="BP137" s="42"/>
      <c r="BQ137" s="42"/>
      <c r="BR137" s="42"/>
      <c r="BS137" s="1078"/>
      <c r="BT137" s="1078"/>
      <c r="BU137" s="1078"/>
      <c r="BV137" s="1078"/>
      <c r="BW137" s="1078"/>
      <c r="BX137" s="1078"/>
      <c r="BY137" s="1078"/>
      <c r="BZ137" s="1078"/>
      <c r="CA137" s="1078"/>
      <c r="CB137" s="1078"/>
      <c r="CC137" s="72"/>
      <c r="CD137" s="72"/>
      <c r="CE137" s="43"/>
    </row>
    <row r="138" spans="1:83" ht="3" customHeight="1">
      <c r="A138" s="73"/>
      <c r="B138" s="73"/>
      <c r="C138" s="1521"/>
      <c r="D138" s="1522"/>
      <c r="E138" s="1522"/>
      <c r="F138" s="1523"/>
      <c r="G138" s="1636"/>
      <c r="H138" s="1637"/>
      <c r="I138" s="1637"/>
      <c r="J138" s="1637"/>
      <c r="K138" s="1638"/>
      <c r="L138" s="1645"/>
      <c r="M138" s="1646"/>
      <c r="N138" s="1646"/>
      <c r="O138" s="1646"/>
      <c r="P138" s="1646"/>
      <c r="Q138" s="1646"/>
      <c r="R138" s="1646"/>
      <c r="S138" s="1646"/>
      <c r="T138" s="1646"/>
      <c r="U138" s="1646"/>
      <c r="V138" s="1646"/>
      <c r="W138" s="1646"/>
      <c r="X138" s="1646"/>
      <c r="Y138" s="1646"/>
      <c r="Z138" s="1646"/>
      <c r="AA138" s="1646"/>
      <c r="AB138" s="1646"/>
      <c r="AC138" s="1646"/>
      <c r="AD138" s="1646"/>
      <c r="AE138" s="1646"/>
      <c r="AF138" s="1646"/>
      <c r="AG138" s="1646"/>
      <c r="AH138" s="1647"/>
      <c r="AI138" s="51"/>
      <c r="AJ138" s="1402"/>
      <c r="AK138" s="1403"/>
      <c r="AL138" s="1614"/>
      <c r="AM138" s="1615"/>
      <c r="AN138" s="1615"/>
      <c r="AO138" s="1615"/>
      <c r="AP138" s="1616"/>
      <c r="AQ138" s="1622"/>
      <c r="AR138" s="1623"/>
      <c r="AS138" s="1633"/>
      <c r="AT138" s="1623"/>
      <c r="AU138" s="1627"/>
      <c r="AV138" s="1627"/>
      <c r="AW138" s="1627"/>
      <c r="AX138" s="1627"/>
      <c r="AY138" s="1627"/>
      <c r="AZ138" s="1627"/>
      <c r="BA138" s="1627"/>
      <c r="BB138" s="1630"/>
      <c r="BC138" s="1792"/>
      <c r="BD138" s="1793"/>
      <c r="BE138" s="3"/>
      <c r="BF138" s="3"/>
      <c r="BG138" s="3"/>
      <c r="BH138" s="42"/>
      <c r="BI138" s="42"/>
      <c r="BJ138" s="42"/>
      <c r="BK138" s="42"/>
      <c r="BL138" s="42"/>
      <c r="BM138" s="42"/>
      <c r="BN138" s="42"/>
      <c r="BO138" s="42"/>
      <c r="BP138" s="42"/>
      <c r="BQ138" s="42"/>
      <c r="BR138" s="42"/>
      <c r="BS138" s="1078"/>
      <c r="BT138" s="1078"/>
      <c r="BU138" s="1078"/>
      <c r="BV138" s="1078"/>
      <c r="BW138" s="1078"/>
      <c r="BX138" s="1078"/>
      <c r="BY138" s="1078"/>
      <c r="BZ138" s="1078"/>
      <c r="CA138" s="1078"/>
      <c r="CB138" s="1078"/>
      <c r="CC138" s="72"/>
      <c r="CD138" s="72"/>
      <c r="CE138" s="43"/>
    </row>
    <row r="139" spans="1:83" ht="3" customHeight="1">
      <c r="A139" s="73"/>
      <c r="B139" s="73"/>
      <c r="C139" s="1521"/>
      <c r="D139" s="1522"/>
      <c r="E139" s="1522"/>
      <c r="F139" s="1523"/>
      <c r="G139" s="1636"/>
      <c r="H139" s="1637"/>
      <c r="I139" s="1637"/>
      <c r="J139" s="1637"/>
      <c r="K139" s="1638"/>
      <c r="L139" s="1539" t="s">
        <v>99</v>
      </c>
      <c r="M139" s="1456"/>
      <c r="N139" s="1456"/>
      <c r="O139" s="1542">
        <f>申告書作成!N326</f>
        <v>0</v>
      </c>
      <c r="P139" s="1542"/>
      <c r="Q139" s="1542"/>
      <c r="R139" s="1542"/>
      <c r="S139" s="1542"/>
      <c r="T139" s="1542"/>
      <c r="U139" s="1542"/>
      <c r="V139" s="1542"/>
      <c r="W139" s="1542"/>
      <c r="X139" s="1542"/>
      <c r="Y139" s="1542"/>
      <c r="Z139" s="1542"/>
      <c r="AA139" s="1542"/>
      <c r="AB139" s="1542"/>
      <c r="AC139" s="1542"/>
      <c r="AD139" s="1542"/>
      <c r="AE139" s="1542"/>
      <c r="AF139" s="1542"/>
      <c r="AG139" s="1542"/>
      <c r="AH139" s="1543"/>
      <c r="AI139" s="51"/>
      <c r="AJ139" s="1402"/>
      <c r="AK139" s="1403"/>
      <c r="AL139" s="1614"/>
      <c r="AM139" s="1615"/>
      <c r="AN139" s="1615"/>
      <c r="AO139" s="1615"/>
      <c r="AP139" s="1616"/>
      <c r="AQ139" s="1622"/>
      <c r="AR139" s="1623"/>
      <c r="AS139" s="1633"/>
      <c r="AT139" s="1623"/>
      <c r="AU139" s="1627"/>
      <c r="AV139" s="1627"/>
      <c r="AW139" s="1627"/>
      <c r="AX139" s="1627"/>
      <c r="AY139" s="1627"/>
      <c r="AZ139" s="1627"/>
      <c r="BA139" s="1627"/>
      <c r="BB139" s="1630"/>
      <c r="BC139" s="1792"/>
      <c r="BD139" s="1793"/>
      <c r="BE139" s="3"/>
      <c r="BF139" s="3"/>
      <c r="BG139" s="3"/>
      <c r="BH139" s="42"/>
      <c r="BI139" s="42"/>
      <c r="BJ139" s="42"/>
      <c r="BK139" s="42"/>
      <c r="BL139" s="42"/>
      <c r="BM139" s="42"/>
      <c r="BN139" s="42"/>
      <c r="BO139" s="42"/>
      <c r="BP139" s="42"/>
      <c r="BQ139" s="42"/>
      <c r="BR139" s="42"/>
      <c r="BS139" s="1078"/>
      <c r="BT139" s="1078"/>
      <c r="BU139" s="1078"/>
      <c r="BV139" s="1078"/>
      <c r="BW139" s="1078"/>
      <c r="BX139" s="1078"/>
      <c r="BY139" s="1078"/>
      <c r="BZ139" s="1078"/>
      <c r="CA139" s="1078"/>
      <c r="CB139" s="1078"/>
      <c r="CC139" s="72"/>
      <c r="CD139" s="72"/>
      <c r="CE139" s="43"/>
    </row>
    <row r="140" spans="1:83" ht="3" customHeight="1">
      <c r="A140" s="73"/>
      <c r="B140" s="73"/>
      <c r="C140" s="1521"/>
      <c r="D140" s="1522"/>
      <c r="E140" s="1522"/>
      <c r="F140" s="1523"/>
      <c r="G140" s="1636"/>
      <c r="H140" s="1637"/>
      <c r="I140" s="1637"/>
      <c r="J140" s="1637"/>
      <c r="K140" s="1638"/>
      <c r="L140" s="1539"/>
      <c r="M140" s="1456"/>
      <c r="N140" s="1456"/>
      <c r="O140" s="1542"/>
      <c r="P140" s="1542"/>
      <c r="Q140" s="1542"/>
      <c r="R140" s="1542"/>
      <c r="S140" s="1542"/>
      <c r="T140" s="1542"/>
      <c r="U140" s="1542"/>
      <c r="V140" s="1542"/>
      <c r="W140" s="1542"/>
      <c r="X140" s="1542"/>
      <c r="Y140" s="1542"/>
      <c r="Z140" s="1542"/>
      <c r="AA140" s="1542"/>
      <c r="AB140" s="1542"/>
      <c r="AC140" s="1542"/>
      <c r="AD140" s="1542"/>
      <c r="AE140" s="1542"/>
      <c r="AF140" s="1542"/>
      <c r="AG140" s="1542"/>
      <c r="AH140" s="1543"/>
      <c r="AI140" s="51"/>
      <c r="AJ140" s="1404"/>
      <c r="AK140" s="1405"/>
      <c r="AL140" s="1617"/>
      <c r="AM140" s="1618"/>
      <c r="AN140" s="1618"/>
      <c r="AO140" s="1618"/>
      <c r="AP140" s="1619"/>
      <c r="AQ140" s="1624"/>
      <c r="AR140" s="1625"/>
      <c r="AS140" s="1634"/>
      <c r="AT140" s="1625"/>
      <c r="AU140" s="1628"/>
      <c r="AV140" s="1628"/>
      <c r="AW140" s="1628"/>
      <c r="AX140" s="1628"/>
      <c r="AY140" s="1628"/>
      <c r="AZ140" s="1628"/>
      <c r="BA140" s="1628"/>
      <c r="BB140" s="1631"/>
      <c r="BC140" s="1792"/>
      <c r="BD140" s="1793"/>
      <c r="BE140" s="3"/>
      <c r="BF140" s="3"/>
      <c r="BG140" s="3"/>
      <c r="BH140" s="42"/>
      <c r="BI140" s="42"/>
      <c r="BJ140" s="42"/>
      <c r="BK140" s="42"/>
      <c r="BL140" s="42"/>
      <c r="BM140" s="42"/>
      <c r="BN140" s="42"/>
      <c r="BO140" s="42"/>
      <c r="BP140" s="42"/>
      <c r="BQ140" s="42"/>
      <c r="BR140" s="42"/>
      <c r="BS140" s="1078"/>
      <c r="BT140" s="1078"/>
      <c r="BU140" s="1078"/>
      <c r="BV140" s="1078"/>
      <c r="BW140" s="1078"/>
      <c r="BX140" s="1078"/>
      <c r="BY140" s="1078"/>
      <c r="BZ140" s="1078"/>
      <c r="CA140" s="1078"/>
      <c r="CB140" s="1078"/>
      <c r="CC140" s="72"/>
      <c r="CD140" s="72"/>
      <c r="CE140" s="43"/>
    </row>
    <row r="141" spans="1:83" ht="3" customHeight="1">
      <c r="A141" s="73"/>
      <c r="B141" s="73"/>
      <c r="C141" s="1521"/>
      <c r="D141" s="1522"/>
      <c r="E141" s="1522"/>
      <c r="F141" s="1523"/>
      <c r="G141" s="1636"/>
      <c r="H141" s="1637"/>
      <c r="I141" s="1637"/>
      <c r="J141" s="1637"/>
      <c r="K141" s="1638"/>
      <c r="L141" s="1539"/>
      <c r="M141" s="1456"/>
      <c r="N141" s="1456"/>
      <c r="O141" s="1542"/>
      <c r="P141" s="1542"/>
      <c r="Q141" s="1542"/>
      <c r="R141" s="1542"/>
      <c r="S141" s="1542"/>
      <c r="T141" s="1542"/>
      <c r="U141" s="1542"/>
      <c r="V141" s="1542"/>
      <c r="W141" s="1542"/>
      <c r="X141" s="1542"/>
      <c r="Y141" s="1542"/>
      <c r="Z141" s="1542"/>
      <c r="AA141" s="1542"/>
      <c r="AB141" s="1542"/>
      <c r="AC141" s="1542"/>
      <c r="AD141" s="1542"/>
      <c r="AE141" s="1542"/>
      <c r="AF141" s="1542"/>
      <c r="AG141" s="1542"/>
      <c r="AH141" s="1543"/>
      <c r="AI141" s="51"/>
      <c r="AJ141" s="1400" t="s">
        <v>100</v>
      </c>
      <c r="AK141" s="1401"/>
      <c r="AL141" s="1648" t="s">
        <v>101</v>
      </c>
      <c r="AM141" s="1263"/>
      <c r="AN141" s="1263"/>
      <c r="AO141" s="1263"/>
      <c r="AP141" s="1263"/>
      <c r="AQ141" s="1126" t="s">
        <v>102</v>
      </c>
      <c r="AR141" s="1127"/>
      <c r="AS141" s="1126"/>
      <c r="AT141" s="1127"/>
      <c r="AU141" s="1086"/>
      <c r="AV141" s="1086"/>
      <c r="AW141" s="1086"/>
      <c r="AX141" s="1086"/>
      <c r="AY141" s="1086"/>
      <c r="AZ141" s="1086"/>
      <c r="BA141" s="1086"/>
      <c r="BB141" s="1087" t="s">
        <v>185</v>
      </c>
      <c r="BC141" s="1792"/>
      <c r="BD141" s="1793"/>
      <c r="BE141" s="3"/>
      <c r="BF141" s="3"/>
      <c r="BG141" s="3"/>
      <c r="BH141" s="42"/>
      <c r="BI141" s="42"/>
      <c r="BJ141" s="42"/>
      <c r="BK141" s="42"/>
      <c r="BL141" s="42"/>
      <c r="BM141" s="42"/>
      <c r="BN141" s="42"/>
      <c r="BO141" s="42"/>
      <c r="BP141" s="42"/>
      <c r="BQ141" s="42"/>
      <c r="BR141" s="42"/>
      <c r="BS141" s="50"/>
      <c r="BT141" s="50"/>
      <c r="BU141" s="50"/>
      <c r="BV141" s="50"/>
      <c r="BW141" s="50"/>
      <c r="BX141" s="50"/>
      <c r="BY141" s="50"/>
      <c r="BZ141" s="50"/>
      <c r="CA141" s="50"/>
      <c r="CB141" s="50"/>
      <c r="CC141" s="72"/>
      <c r="CD141" s="72"/>
      <c r="CE141" s="43"/>
    </row>
    <row r="142" spans="1:83" ht="3" customHeight="1">
      <c r="A142" s="73"/>
      <c r="B142" s="73"/>
      <c r="C142" s="1521"/>
      <c r="D142" s="1522"/>
      <c r="E142" s="1522"/>
      <c r="F142" s="1523"/>
      <c r="G142" s="1639"/>
      <c r="H142" s="1640"/>
      <c r="I142" s="1640"/>
      <c r="J142" s="1640"/>
      <c r="K142" s="1641"/>
      <c r="L142" s="1540"/>
      <c r="M142" s="1541"/>
      <c r="N142" s="1541"/>
      <c r="O142" s="1544"/>
      <c r="P142" s="1544"/>
      <c r="Q142" s="1544"/>
      <c r="R142" s="1544"/>
      <c r="S142" s="1544"/>
      <c r="T142" s="1544"/>
      <c r="U142" s="1544"/>
      <c r="V142" s="1544"/>
      <c r="W142" s="1544"/>
      <c r="X142" s="1544"/>
      <c r="Y142" s="1544"/>
      <c r="Z142" s="1544"/>
      <c r="AA142" s="1544"/>
      <c r="AB142" s="1544"/>
      <c r="AC142" s="1544"/>
      <c r="AD142" s="1544"/>
      <c r="AE142" s="1544"/>
      <c r="AF142" s="1544"/>
      <c r="AG142" s="1544"/>
      <c r="AH142" s="1545"/>
      <c r="AI142" s="51"/>
      <c r="AJ142" s="1402"/>
      <c r="AK142" s="1403"/>
      <c r="AL142" s="1490"/>
      <c r="AM142" s="1117"/>
      <c r="AN142" s="1117"/>
      <c r="AO142" s="1117"/>
      <c r="AP142" s="1117"/>
      <c r="AQ142" s="1118"/>
      <c r="AR142" s="1119"/>
      <c r="AS142" s="1118"/>
      <c r="AT142" s="1119"/>
      <c r="AU142" s="1085"/>
      <c r="AV142" s="1085"/>
      <c r="AW142" s="1085"/>
      <c r="AX142" s="1085"/>
      <c r="AY142" s="1085"/>
      <c r="AZ142" s="1085"/>
      <c r="BA142" s="1085"/>
      <c r="BB142" s="1083"/>
      <c r="BC142" s="1792"/>
      <c r="BD142" s="1793"/>
      <c r="BE142" s="3"/>
      <c r="BF142" s="3"/>
      <c r="BG142" s="3"/>
      <c r="BH142" s="42"/>
      <c r="BI142" s="42"/>
      <c r="BJ142" s="42"/>
      <c r="BK142" s="42"/>
      <c r="BL142" s="42"/>
      <c r="BM142" s="42"/>
      <c r="BN142" s="42"/>
      <c r="BO142" s="42"/>
      <c r="BP142" s="42"/>
      <c r="BQ142" s="42"/>
      <c r="BR142" s="42"/>
      <c r="BS142" s="50"/>
      <c r="BT142" s="50"/>
      <c r="BU142" s="50"/>
      <c r="BV142" s="50"/>
      <c r="BW142" s="50"/>
      <c r="BX142" s="50"/>
      <c r="BY142" s="50"/>
      <c r="BZ142" s="50"/>
      <c r="CA142" s="50"/>
      <c r="CB142" s="50"/>
      <c r="CC142" s="72"/>
      <c r="CD142" s="72"/>
      <c r="CE142" s="43"/>
    </row>
    <row r="143" spans="1:83" ht="3" customHeight="1">
      <c r="A143" s="73"/>
      <c r="B143" s="73"/>
      <c r="C143" s="1521"/>
      <c r="D143" s="1522"/>
      <c r="E143" s="1522"/>
      <c r="F143" s="1523"/>
      <c r="G143" s="1564" t="s">
        <v>873</v>
      </c>
      <c r="H143" s="1565"/>
      <c r="I143" s="1565"/>
      <c r="J143" s="1565"/>
      <c r="K143" s="1566"/>
      <c r="L143" s="74"/>
      <c r="M143" s="75"/>
      <c r="N143" s="75"/>
      <c r="O143" s="75"/>
      <c r="P143" s="75"/>
      <c r="Q143" s="1552">
        <f>申告書作成!F329</f>
        <v>0</v>
      </c>
      <c r="R143" s="1552"/>
      <c r="S143" s="1552"/>
      <c r="T143" s="1552"/>
      <c r="U143" s="1552">
        <f>申告書作成!J329</f>
        <v>0</v>
      </c>
      <c r="V143" s="1552"/>
      <c r="W143" s="1552" t="s">
        <v>421</v>
      </c>
      <c r="X143" s="1552"/>
      <c r="Y143" s="1558" t="s">
        <v>173</v>
      </c>
      <c r="Z143" s="1558"/>
      <c r="AA143" s="1558"/>
      <c r="AB143" s="1552"/>
      <c r="AC143" s="1552"/>
      <c r="AD143" s="1552"/>
      <c r="AE143" s="1552"/>
      <c r="AF143" s="1552"/>
      <c r="AG143" s="1552"/>
      <c r="AH143" s="1649" t="s">
        <v>174</v>
      </c>
      <c r="AI143" s="51"/>
      <c r="AJ143" s="1402"/>
      <c r="AK143" s="1403"/>
      <c r="AL143" s="1490"/>
      <c r="AM143" s="1117"/>
      <c r="AN143" s="1117"/>
      <c r="AO143" s="1117"/>
      <c r="AP143" s="1117"/>
      <c r="AQ143" s="1118"/>
      <c r="AR143" s="1119"/>
      <c r="AS143" s="1118"/>
      <c r="AT143" s="1119"/>
      <c r="AU143" s="1085"/>
      <c r="AV143" s="1085"/>
      <c r="AW143" s="1085"/>
      <c r="AX143" s="1085"/>
      <c r="AY143" s="1085"/>
      <c r="AZ143" s="1085"/>
      <c r="BA143" s="1085"/>
      <c r="BB143" s="1083"/>
      <c r="BC143" s="1792"/>
      <c r="BD143" s="1793"/>
      <c r="BE143" s="3"/>
      <c r="BF143" s="3"/>
      <c r="BG143" s="3"/>
      <c r="BH143" s="42"/>
      <c r="BI143" s="42"/>
      <c r="BJ143" s="42"/>
      <c r="BK143" s="42"/>
      <c r="BL143" s="42"/>
      <c r="BM143" s="42"/>
      <c r="BN143" s="42"/>
      <c r="BO143" s="42"/>
      <c r="BP143" s="42"/>
      <c r="BQ143" s="42"/>
      <c r="BR143" s="42"/>
      <c r="BS143" s="50"/>
      <c r="BT143" s="50"/>
      <c r="BU143" s="50"/>
      <c r="BV143" s="50"/>
      <c r="BW143" s="50"/>
      <c r="BX143" s="50"/>
      <c r="BY143" s="50"/>
      <c r="BZ143" s="50"/>
      <c r="CA143" s="50"/>
      <c r="CB143" s="50"/>
      <c r="CC143" s="72"/>
      <c r="CD143" s="72"/>
      <c r="CE143" s="43"/>
    </row>
    <row r="144" spans="1:83" ht="3" customHeight="1">
      <c r="A144" s="73"/>
      <c r="B144" s="73"/>
      <c r="C144" s="1521"/>
      <c r="D144" s="1522"/>
      <c r="E144" s="1522"/>
      <c r="F144" s="1523"/>
      <c r="G144" s="1564"/>
      <c r="H144" s="1565"/>
      <c r="I144" s="1565"/>
      <c r="J144" s="1565"/>
      <c r="K144" s="1566"/>
      <c r="L144" s="76"/>
      <c r="M144" s="77"/>
      <c r="N144" s="77"/>
      <c r="O144" s="77"/>
      <c r="P144" s="77"/>
      <c r="Q144" s="1554"/>
      <c r="R144" s="1554"/>
      <c r="S144" s="1554"/>
      <c r="T144" s="1554"/>
      <c r="U144" s="1554"/>
      <c r="V144" s="1554"/>
      <c r="W144" s="1554"/>
      <c r="X144" s="1554"/>
      <c r="Y144" s="1559"/>
      <c r="Z144" s="1559"/>
      <c r="AA144" s="1559"/>
      <c r="AB144" s="1554"/>
      <c r="AC144" s="1554"/>
      <c r="AD144" s="1554"/>
      <c r="AE144" s="1554"/>
      <c r="AF144" s="1554"/>
      <c r="AG144" s="1554"/>
      <c r="AH144" s="1650"/>
      <c r="AI144" s="51"/>
      <c r="AJ144" s="1402"/>
      <c r="AK144" s="1403"/>
      <c r="AL144" s="1490"/>
      <c r="AM144" s="1117"/>
      <c r="AN144" s="1117"/>
      <c r="AO144" s="1117"/>
      <c r="AP144" s="1117"/>
      <c r="AQ144" s="1118"/>
      <c r="AR144" s="1119"/>
      <c r="AS144" s="1118"/>
      <c r="AT144" s="1119"/>
      <c r="AU144" s="1085"/>
      <c r="AV144" s="1085"/>
      <c r="AW144" s="1085"/>
      <c r="AX144" s="1085"/>
      <c r="AY144" s="1085"/>
      <c r="AZ144" s="1085"/>
      <c r="BA144" s="1085"/>
      <c r="BB144" s="1083"/>
      <c r="BC144" s="1792"/>
      <c r="BD144" s="1793"/>
      <c r="BE144" s="3"/>
      <c r="BF144" s="3"/>
      <c r="BG144" s="3"/>
      <c r="BH144" s="42"/>
      <c r="BI144" s="42"/>
      <c r="BJ144" s="42"/>
      <c r="BK144" s="42"/>
      <c r="BL144" s="42"/>
      <c r="BM144" s="42"/>
      <c r="BN144" s="42"/>
      <c r="BO144" s="42"/>
      <c r="BP144" s="42"/>
      <c r="BQ144" s="42"/>
      <c r="BR144" s="42"/>
      <c r="BS144" s="50"/>
      <c r="BT144" s="50"/>
      <c r="BU144" s="50"/>
      <c r="BV144" s="50"/>
      <c r="BW144" s="50"/>
      <c r="BX144" s="50"/>
      <c r="BY144" s="50"/>
      <c r="BZ144" s="50"/>
      <c r="CA144" s="50"/>
      <c r="CB144" s="50"/>
      <c r="CC144" s="72"/>
      <c r="CD144" s="72"/>
      <c r="CE144" s="43"/>
    </row>
    <row r="145" spans="1:83" ht="3" customHeight="1">
      <c r="A145" s="73"/>
      <c r="B145" s="73"/>
      <c r="C145" s="1521"/>
      <c r="D145" s="1522"/>
      <c r="E145" s="1522"/>
      <c r="F145" s="1523"/>
      <c r="G145" s="1564"/>
      <c r="H145" s="1565"/>
      <c r="I145" s="1565"/>
      <c r="J145" s="1565"/>
      <c r="K145" s="1566"/>
      <c r="L145" s="76"/>
      <c r="M145" s="77"/>
      <c r="N145" s="77"/>
      <c r="O145" s="77"/>
      <c r="P145" s="77"/>
      <c r="Q145" s="1554"/>
      <c r="R145" s="1554"/>
      <c r="S145" s="1554"/>
      <c r="T145" s="1554"/>
      <c r="U145" s="1554"/>
      <c r="V145" s="1554"/>
      <c r="W145" s="1554"/>
      <c r="X145" s="1554"/>
      <c r="Y145" s="1559"/>
      <c r="Z145" s="1559"/>
      <c r="AA145" s="1559"/>
      <c r="AB145" s="1554"/>
      <c r="AC145" s="1554"/>
      <c r="AD145" s="1554"/>
      <c r="AE145" s="1554"/>
      <c r="AF145" s="1554"/>
      <c r="AG145" s="1554"/>
      <c r="AH145" s="1650"/>
      <c r="AI145" s="51"/>
      <c r="AJ145" s="1402"/>
      <c r="AK145" s="1403"/>
      <c r="AL145" s="1490"/>
      <c r="AM145" s="1117"/>
      <c r="AN145" s="1117"/>
      <c r="AO145" s="1117"/>
      <c r="AP145" s="1117"/>
      <c r="AQ145" s="1118"/>
      <c r="AR145" s="1119"/>
      <c r="AS145" s="1118"/>
      <c r="AT145" s="1119"/>
      <c r="AU145" s="1085"/>
      <c r="AV145" s="1085"/>
      <c r="AW145" s="1085"/>
      <c r="AX145" s="1085"/>
      <c r="AY145" s="1085"/>
      <c r="AZ145" s="1085"/>
      <c r="BA145" s="1085"/>
      <c r="BB145" s="1083"/>
      <c r="BC145" s="1792"/>
      <c r="BD145" s="1793"/>
      <c r="BE145" s="3"/>
      <c r="BF145" s="3"/>
      <c r="BG145" s="3"/>
      <c r="BH145" s="42"/>
      <c r="BI145" s="42"/>
      <c r="BJ145" s="42"/>
      <c r="BK145" s="42"/>
      <c r="BL145" s="42"/>
      <c r="BM145" s="42"/>
      <c r="BN145" s="42"/>
      <c r="BO145" s="42"/>
      <c r="BP145" s="42"/>
      <c r="BQ145" s="42"/>
      <c r="BR145" s="42"/>
      <c r="BS145" s="50"/>
      <c r="BT145" s="50"/>
      <c r="BU145" s="50"/>
      <c r="BV145" s="50"/>
      <c r="BW145" s="50"/>
      <c r="BX145" s="50"/>
      <c r="BY145" s="50"/>
      <c r="BZ145" s="50"/>
      <c r="CA145" s="50"/>
      <c r="CB145" s="50"/>
      <c r="CC145" s="72"/>
      <c r="CD145" s="72"/>
      <c r="CE145" s="43"/>
    </row>
    <row r="146" spans="1:83" ht="3" customHeight="1">
      <c r="A146" s="73"/>
      <c r="B146" s="73"/>
      <c r="C146" s="1521"/>
      <c r="D146" s="1522"/>
      <c r="E146" s="1522"/>
      <c r="F146" s="1523"/>
      <c r="G146" s="1564"/>
      <c r="H146" s="1565"/>
      <c r="I146" s="1565"/>
      <c r="J146" s="1565"/>
      <c r="K146" s="1566"/>
      <c r="L146" s="76"/>
      <c r="M146" s="77"/>
      <c r="N146" s="77"/>
      <c r="O146" s="77"/>
      <c r="P146" s="77"/>
      <c r="Q146" s="1554"/>
      <c r="R146" s="1554"/>
      <c r="S146" s="1554"/>
      <c r="T146" s="1554"/>
      <c r="U146" s="1554"/>
      <c r="V146" s="1554"/>
      <c r="W146" s="1554"/>
      <c r="X146" s="1554"/>
      <c r="Y146" s="1559"/>
      <c r="Z146" s="1559"/>
      <c r="AA146" s="1559"/>
      <c r="AB146" s="1554"/>
      <c r="AC146" s="1554"/>
      <c r="AD146" s="1554"/>
      <c r="AE146" s="1554"/>
      <c r="AF146" s="1554"/>
      <c r="AG146" s="1554"/>
      <c r="AH146" s="1650"/>
      <c r="AI146" s="51"/>
      <c r="AJ146" s="1402"/>
      <c r="AK146" s="1403"/>
      <c r="AL146" s="1490"/>
      <c r="AM146" s="1117"/>
      <c r="AN146" s="1117"/>
      <c r="AO146" s="1117"/>
      <c r="AP146" s="1117"/>
      <c r="AQ146" s="1118"/>
      <c r="AR146" s="1119"/>
      <c r="AS146" s="1118"/>
      <c r="AT146" s="1119"/>
      <c r="AU146" s="1085"/>
      <c r="AV146" s="1085"/>
      <c r="AW146" s="1085"/>
      <c r="AX146" s="1085"/>
      <c r="AY146" s="1085"/>
      <c r="AZ146" s="1085"/>
      <c r="BA146" s="1085"/>
      <c r="BB146" s="1083"/>
      <c r="BC146" s="1792"/>
      <c r="BD146" s="1793"/>
      <c r="BE146" s="3"/>
      <c r="BF146" s="3"/>
      <c r="BG146" s="3"/>
      <c r="BH146" s="42"/>
      <c r="BI146" s="42"/>
      <c r="BJ146" s="42"/>
      <c r="BK146" s="42"/>
      <c r="BL146" s="42"/>
      <c r="BM146" s="42"/>
      <c r="BN146" s="42"/>
      <c r="BO146" s="42"/>
      <c r="BP146" s="42"/>
      <c r="BQ146" s="42"/>
      <c r="BR146" s="42"/>
      <c r="BS146" s="50"/>
      <c r="BT146" s="50"/>
      <c r="BU146" s="50"/>
      <c r="BV146" s="50"/>
      <c r="BW146" s="50"/>
      <c r="BX146" s="50"/>
      <c r="BY146" s="50"/>
      <c r="BZ146" s="50"/>
      <c r="CA146" s="50"/>
      <c r="CB146" s="50"/>
      <c r="CC146" s="72"/>
      <c r="CD146" s="72"/>
      <c r="CE146" s="43"/>
    </row>
    <row r="147" spans="1:83" ht="3" customHeight="1">
      <c r="A147" s="73"/>
      <c r="B147" s="73"/>
      <c r="C147" s="1521"/>
      <c r="D147" s="1522"/>
      <c r="E147" s="1522"/>
      <c r="F147" s="1523"/>
      <c r="G147" s="1564"/>
      <c r="H147" s="1565"/>
      <c r="I147" s="1565"/>
      <c r="J147" s="1565"/>
      <c r="K147" s="1566"/>
      <c r="L147" s="76"/>
      <c r="M147" s="77"/>
      <c r="N147" s="77"/>
      <c r="O147" s="77"/>
      <c r="P147" s="77"/>
      <c r="Q147" s="1554"/>
      <c r="R147" s="1554"/>
      <c r="S147" s="1554"/>
      <c r="T147" s="1554"/>
      <c r="U147" s="1554"/>
      <c r="V147" s="1554"/>
      <c r="W147" s="1554"/>
      <c r="X147" s="1554"/>
      <c r="Y147" s="1559"/>
      <c r="Z147" s="1559"/>
      <c r="AA147" s="1559"/>
      <c r="AB147" s="1554"/>
      <c r="AC147" s="1554"/>
      <c r="AD147" s="1554"/>
      <c r="AE147" s="1554"/>
      <c r="AF147" s="1554"/>
      <c r="AG147" s="1554"/>
      <c r="AH147" s="1650"/>
      <c r="AI147" s="51"/>
      <c r="AJ147" s="1402"/>
      <c r="AK147" s="1403"/>
      <c r="AL147" s="1571" t="s">
        <v>103</v>
      </c>
      <c r="AM147" s="1572"/>
      <c r="AN147" s="1572"/>
      <c r="AO147" s="1572"/>
      <c r="AP147" s="1573"/>
      <c r="AQ147" s="1118" t="s">
        <v>104</v>
      </c>
      <c r="AR147" s="1119"/>
      <c r="AS147" s="1360"/>
      <c r="AT147" s="1361"/>
      <c r="AU147" s="1085">
        <f ca="1">申告書作成!V479</f>
        <v>0</v>
      </c>
      <c r="AV147" s="1085"/>
      <c r="AW147" s="1085"/>
      <c r="AX147" s="1085"/>
      <c r="AY147" s="1085"/>
      <c r="AZ147" s="1085"/>
      <c r="BA147" s="1085"/>
      <c r="BB147" s="1083" t="s">
        <v>185</v>
      </c>
      <c r="BC147" s="1792"/>
      <c r="BD147" s="1793"/>
      <c r="BE147" s="3"/>
      <c r="BF147" s="3"/>
      <c r="BG147" s="3"/>
      <c r="BH147" s="42"/>
      <c r="BI147" s="42"/>
      <c r="BJ147" s="42"/>
      <c r="BK147" s="42"/>
      <c r="BL147" s="42"/>
      <c r="BM147" s="42"/>
      <c r="BN147" s="42"/>
      <c r="BO147" s="42"/>
      <c r="BP147" s="42"/>
      <c r="BQ147" s="42"/>
      <c r="BR147" s="42"/>
      <c r="BS147" s="50"/>
      <c r="BT147" s="1078"/>
      <c r="BU147" s="1078"/>
      <c r="BV147" s="1078"/>
      <c r="BW147" s="1078"/>
      <c r="BX147" s="1078"/>
      <c r="BY147" s="1078"/>
      <c r="BZ147" s="1078"/>
      <c r="CA147" s="1078"/>
      <c r="CB147" s="1078"/>
      <c r="CC147" s="1078"/>
      <c r="CD147" s="1078"/>
      <c r="CE147" s="1078"/>
    </row>
    <row r="148" spans="1:83" ht="3" customHeight="1" thickBot="1">
      <c r="A148" s="73"/>
      <c r="B148" s="73"/>
      <c r="C148" s="1524"/>
      <c r="D148" s="1525"/>
      <c r="E148" s="1525"/>
      <c r="F148" s="1526"/>
      <c r="G148" s="1567"/>
      <c r="H148" s="1568"/>
      <c r="I148" s="1569"/>
      <c r="J148" s="1569"/>
      <c r="K148" s="1570"/>
      <c r="L148" s="76"/>
      <c r="M148" s="77"/>
      <c r="N148" s="77"/>
      <c r="O148" s="77"/>
      <c r="P148" s="77"/>
      <c r="Q148" s="1554"/>
      <c r="R148" s="1554"/>
      <c r="S148" s="1554"/>
      <c r="T148" s="1554"/>
      <c r="U148" s="1796"/>
      <c r="V148" s="1796"/>
      <c r="W148" s="1796"/>
      <c r="X148" s="1796"/>
      <c r="Y148" s="1559"/>
      <c r="Z148" s="1559"/>
      <c r="AA148" s="1559"/>
      <c r="AB148" s="1554"/>
      <c r="AC148" s="1554"/>
      <c r="AD148" s="1554"/>
      <c r="AE148" s="1554"/>
      <c r="AF148" s="1554"/>
      <c r="AG148" s="1554"/>
      <c r="AH148" s="1650"/>
      <c r="AI148" s="51"/>
      <c r="AJ148" s="1402"/>
      <c r="AK148" s="1403"/>
      <c r="AL148" s="1574"/>
      <c r="AM148" s="1575"/>
      <c r="AN148" s="1575"/>
      <c r="AO148" s="1575"/>
      <c r="AP148" s="1576"/>
      <c r="AQ148" s="1118"/>
      <c r="AR148" s="1119"/>
      <c r="AS148" s="1360"/>
      <c r="AT148" s="1361"/>
      <c r="AU148" s="1085"/>
      <c r="AV148" s="1085"/>
      <c r="AW148" s="1085"/>
      <c r="AX148" s="1085"/>
      <c r="AY148" s="1085"/>
      <c r="AZ148" s="1085"/>
      <c r="BA148" s="1085"/>
      <c r="BB148" s="1083"/>
      <c r="BC148" s="1792"/>
      <c r="BD148" s="1793"/>
      <c r="BE148" s="3"/>
      <c r="BF148" s="3"/>
      <c r="BG148" s="3"/>
      <c r="BH148" s="42"/>
      <c r="BI148" s="42"/>
      <c r="BJ148" s="42"/>
      <c r="BK148" s="42"/>
      <c r="BL148" s="42"/>
      <c r="BM148" s="42"/>
      <c r="BN148" s="42"/>
      <c r="BO148" s="42"/>
      <c r="BP148" s="42"/>
      <c r="BQ148" s="42"/>
      <c r="BR148" s="42"/>
      <c r="BS148" s="50"/>
      <c r="BT148" s="1078"/>
      <c r="BU148" s="1078"/>
      <c r="BV148" s="1078"/>
      <c r="BW148" s="1078"/>
      <c r="BX148" s="1078"/>
      <c r="BY148" s="1078"/>
      <c r="BZ148" s="1078"/>
      <c r="CA148" s="1078"/>
      <c r="CB148" s="1078"/>
      <c r="CC148" s="1078"/>
      <c r="CD148" s="1078"/>
      <c r="CE148" s="1078"/>
    </row>
    <row r="149" spans="1:83" ht="3" customHeight="1">
      <c r="A149" s="73"/>
      <c r="B149" s="73"/>
      <c r="C149" s="1560" t="s">
        <v>105</v>
      </c>
      <c r="D149" s="1560"/>
      <c r="E149" s="1560"/>
      <c r="F149" s="1560"/>
      <c r="G149" s="1651" t="s">
        <v>106</v>
      </c>
      <c r="H149" s="1652"/>
      <c r="I149" s="1655">
        <f>申告書作成!E278</f>
        <v>0</v>
      </c>
      <c r="J149" s="1656"/>
      <c r="K149" s="1656"/>
      <c r="L149" s="1656"/>
      <c r="M149" s="1656"/>
      <c r="N149" s="1656"/>
      <c r="O149" s="1656"/>
      <c r="P149" s="1656"/>
      <c r="Q149" s="1657"/>
      <c r="R149" s="1664" t="s">
        <v>107</v>
      </c>
      <c r="S149" s="1665"/>
      <c r="T149" s="1670">
        <f>申告書作成!O278</f>
        <v>0</v>
      </c>
      <c r="U149" s="1671"/>
      <c r="V149" s="1671"/>
      <c r="W149" s="1671"/>
      <c r="X149" s="1671"/>
      <c r="Y149" s="1671"/>
      <c r="Z149" s="1671"/>
      <c r="AA149" s="1671"/>
      <c r="AB149" s="1671"/>
      <c r="AC149" s="1671"/>
      <c r="AD149" s="1671"/>
      <c r="AE149" s="1671"/>
      <c r="AF149" s="1671"/>
      <c r="AG149" s="1671"/>
      <c r="AH149" s="1672"/>
      <c r="AI149" s="51"/>
      <c r="AJ149" s="1402"/>
      <c r="AK149" s="1403"/>
      <c r="AL149" s="1574"/>
      <c r="AM149" s="1575"/>
      <c r="AN149" s="1575"/>
      <c r="AO149" s="1575"/>
      <c r="AP149" s="1576"/>
      <c r="AQ149" s="1118"/>
      <c r="AR149" s="1119"/>
      <c r="AS149" s="1360"/>
      <c r="AT149" s="1361"/>
      <c r="AU149" s="1085"/>
      <c r="AV149" s="1085"/>
      <c r="AW149" s="1085"/>
      <c r="AX149" s="1085"/>
      <c r="AY149" s="1085"/>
      <c r="AZ149" s="1085"/>
      <c r="BA149" s="1085"/>
      <c r="BB149" s="1083"/>
      <c r="BC149" s="1792"/>
      <c r="BD149" s="1793"/>
      <c r="BE149" s="3"/>
      <c r="BF149" s="3"/>
      <c r="BG149" s="3"/>
      <c r="BH149" s="42"/>
      <c r="BI149" s="42"/>
      <c r="BJ149" s="42"/>
      <c r="BK149" s="42"/>
      <c r="BL149" s="42"/>
      <c r="BM149" s="42"/>
      <c r="BN149" s="42"/>
      <c r="BO149" s="42"/>
      <c r="BP149" s="42"/>
      <c r="BQ149" s="42"/>
      <c r="BR149" s="42"/>
      <c r="BS149" s="50"/>
      <c r="BT149" s="1078"/>
      <c r="BU149" s="1078"/>
      <c r="BV149" s="1078"/>
      <c r="BW149" s="1078"/>
      <c r="BX149" s="1078"/>
      <c r="BY149" s="1078"/>
      <c r="BZ149" s="1078"/>
      <c r="CA149" s="1078"/>
      <c r="CB149" s="1078"/>
      <c r="CC149" s="1078"/>
      <c r="CD149" s="1078"/>
      <c r="CE149" s="1078"/>
    </row>
    <row r="150" spans="1:83" ht="3" customHeight="1">
      <c r="A150" s="73"/>
      <c r="B150" s="73"/>
      <c r="C150" s="1560"/>
      <c r="D150" s="1560"/>
      <c r="E150" s="1560"/>
      <c r="F150" s="1560"/>
      <c r="G150" s="1653"/>
      <c r="H150" s="1654"/>
      <c r="I150" s="1658"/>
      <c r="J150" s="1659"/>
      <c r="K150" s="1659"/>
      <c r="L150" s="1659"/>
      <c r="M150" s="1659"/>
      <c r="N150" s="1659"/>
      <c r="O150" s="1659"/>
      <c r="P150" s="1659"/>
      <c r="Q150" s="1660"/>
      <c r="R150" s="1666"/>
      <c r="S150" s="1667"/>
      <c r="T150" s="1673"/>
      <c r="U150" s="1674"/>
      <c r="V150" s="1674"/>
      <c r="W150" s="1674"/>
      <c r="X150" s="1674"/>
      <c r="Y150" s="1674"/>
      <c r="Z150" s="1674"/>
      <c r="AA150" s="1674"/>
      <c r="AB150" s="1674"/>
      <c r="AC150" s="1674"/>
      <c r="AD150" s="1674"/>
      <c r="AE150" s="1674"/>
      <c r="AF150" s="1674"/>
      <c r="AG150" s="1674"/>
      <c r="AH150" s="1675"/>
      <c r="AI150" s="51"/>
      <c r="AJ150" s="1402"/>
      <c r="AK150" s="1403"/>
      <c r="AL150" s="1574"/>
      <c r="AM150" s="1575"/>
      <c r="AN150" s="1575"/>
      <c r="AO150" s="1575"/>
      <c r="AP150" s="1576"/>
      <c r="AQ150" s="1118"/>
      <c r="AR150" s="1119"/>
      <c r="AS150" s="1360"/>
      <c r="AT150" s="1361"/>
      <c r="AU150" s="1085"/>
      <c r="AV150" s="1085"/>
      <c r="AW150" s="1085"/>
      <c r="AX150" s="1085"/>
      <c r="AY150" s="1085"/>
      <c r="AZ150" s="1085"/>
      <c r="BA150" s="1085"/>
      <c r="BB150" s="1083"/>
      <c r="BC150" s="1792"/>
      <c r="BD150" s="1793"/>
      <c r="BE150" s="3"/>
      <c r="BF150" s="3"/>
      <c r="BG150" s="3"/>
      <c r="BH150" s="42"/>
      <c r="BI150" s="42"/>
      <c r="BJ150" s="42"/>
      <c r="BK150" s="42"/>
      <c r="BL150" s="42"/>
      <c r="BM150" s="42"/>
      <c r="BN150" s="42"/>
      <c r="BO150" s="42"/>
      <c r="BP150" s="42"/>
      <c r="BQ150" s="42"/>
      <c r="BR150" s="42"/>
      <c r="BS150" s="50"/>
      <c r="BT150" s="1078"/>
      <c r="BU150" s="1078"/>
      <c r="BV150" s="1078"/>
      <c r="BW150" s="1078"/>
      <c r="BX150" s="1078"/>
      <c r="BY150" s="1078"/>
      <c r="BZ150" s="1078"/>
      <c r="CA150" s="1078"/>
      <c r="CB150" s="1078"/>
      <c r="CC150" s="1078"/>
      <c r="CD150" s="1078"/>
      <c r="CE150" s="1078"/>
    </row>
    <row r="151" spans="1:83" ht="3" customHeight="1">
      <c r="A151" s="73"/>
      <c r="B151" s="73"/>
      <c r="C151" s="1560"/>
      <c r="D151" s="1560"/>
      <c r="E151" s="1560"/>
      <c r="F151" s="1560"/>
      <c r="G151" s="1653"/>
      <c r="H151" s="1654"/>
      <c r="I151" s="1658"/>
      <c r="J151" s="1659"/>
      <c r="K151" s="1659"/>
      <c r="L151" s="1659"/>
      <c r="M151" s="1659"/>
      <c r="N151" s="1659"/>
      <c r="O151" s="1659"/>
      <c r="P151" s="1659"/>
      <c r="Q151" s="1660"/>
      <c r="R151" s="1666"/>
      <c r="S151" s="1667"/>
      <c r="T151" s="1673"/>
      <c r="U151" s="1674"/>
      <c r="V151" s="1674"/>
      <c r="W151" s="1674"/>
      <c r="X151" s="1674"/>
      <c r="Y151" s="1674"/>
      <c r="Z151" s="1674"/>
      <c r="AA151" s="1674"/>
      <c r="AB151" s="1674"/>
      <c r="AC151" s="1674"/>
      <c r="AD151" s="1674"/>
      <c r="AE151" s="1674"/>
      <c r="AF151" s="1674"/>
      <c r="AG151" s="1674"/>
      <c r="AH151" s="1675"/>
      <c r="AI151" s="51"/>
      <c r="AJ151" s="1402"/>
      <c r="AK151" s="1403"/>
      <c r="AL151" s="1574"/>
      <c r="AM151" s="1575"/>
      <c r="AN151" s="1575"/>
      <c r="AO151" s="1575"/>
      <c r="AP151" s="1576"/>
      <c r="AQ151" s="1118"/>
      <c r="AR151" s="1119"/>
      <c r="AS151" s="1360"/>
      <c r="AT151" s="1361"/>
      <c r="AU151" s="1085"/>
      <c r="AV151" s="1085"/>
      <c r="AW151" s="1085"/>
      <c r="AX151" s="1085"/>
      <c r="AY151" s="1085"/>
      <c r="AZ151" s="1085"/>
      <c r="BA151" s="1085"/>
      <c r="BB151" s="1083"/>
      <c r="BC151" s="1792"/>
      <c r="BD151" s="1793"/>
      <c r="BE151" s="3"/>
      <c r="BF151" s="3"/>
      <c r="BG151" s="3"/>
      <c r="BH151" s="42"/>
      <c r="BI151" s="42"/>
      <c r="BJ151" s="42"/>
      <c r="BK151" s="42"/>
      <c r="BL151" s="42"/>
      <c r="BM151" s="42"/>
      <c r="BN151" s="42"/>
      <c r="BO151" s="42"/>
      <c r="BP151" s="42"/>
      <c r="BQ151" s="42"/>
      <c r="BR151" s="42"/>
      <c r="BS151" s="50"/>
      <c r="BT151" s="1078"/>
      <c r="BU151" s="1078"/>
      <c r="BV151" s="1078"/>
      <c r="BW151" s="1078"/>
      <c r="BX151" s="1078"/>
      <c r="BY151" s="1078"/>
      <c r="BZ151" s="1078"/>
      <c r="CA151" s="1078"/>
      <c r="CB151" s="1078"/>
      <c r="CC151" s="1078"/>
      <c r="CD151" s="1078"/>
      <c r="CE151" s="1078"/>
    </row>
    <row r="152" spans="1:83" ht="3" customHeight="1">
      <c r="A152" s="73"/>
      <c r="B152" s="73"/>
      <c r="C152" s="1560"/>
      <c r="D152" s="1560"/>
      <c r="E152" s="1560"/>
      <c r="F152" s="1560"/>
      <c r="G152" s="1653"/>
      <c r="H152" s="1654"/>
      <c r="I152" s="1658"/>
      <c r="J152" s="1659"/>
      <c r="K152" s="1659"/>
      <c r="L152" s="1659"/>
      <c r="M152" s="1659"/>
      <c r="N152" s="1659"/>
      <c r="O152" s="1659"/>
      <c r="P152" s="1659"/>
      <c r="Q152" s="1660"/>
      <c r="R152" s="1666"/>
      <c r="S152" s="1667"/>
      <c r="T152" s="1673"/>
      <c r="U152" s="1674"/>
      <c r="V152" s="1674"/>
      <c r="W152" s="1674"/>
      <c r="X152" s="1674"/>
      <c r="Y152" s="1674"/>
      <c r="Z152" s="1674"/>
      <c r="AA152" s="1674"/>
      <c r="AB152" s="1674"/>
      <c r="AC152" s="1674"/>
      <c r="AD152" s="1674"/>
      <c r="AE152" s="1674"/>
      <c r="AF152" s="1674"/>
      <c r="AG152" s="1674"/>
      <c r="AH152" s="1675"/>
      <c r="AI152" s="51"/>
      <c r="AJ152" s="1402"/>
      <c r="AK152" s="1403"/>
      <c r="AL152" s="1577"/>
      <c r="AM152" s="1578"/>
      <c r="AN152" s="1578"/>
      <c r="AO152" s="1578"/>
      <c r="AP152" s="1579"/>
      <c r="AQ152" s="1118"/>
      <c r="AR152" s="1119"/>
      <c r="AS152" s="1360"/>
      <c r="AT152" s="1361"/>
      <c r="AU152" s="1085"/>
      <c r="AV152" s="1085"/>
      <c r="AW152" s="1085"/>
      <c r="AX152" s="1085"/>
      <c r="AY152" s="1085"/>
      <c r="AZ152" s="1085"/>
      <c r="BA152" s="1085"/>
      <c r="BB152" s="1083"/>
      <c r="BC152" s="1792"/>
      <c r="BD152" s="1793"/>
      <c r="BE152" s="3"/>
      <c r="BF152" s="3"/>
      <c r="BG152" s="3"/>
      <c r="BH152" s="42"/>
      <c r="BI152" s="42"/>
      <c r="BJ152" s="42"/>
      <c r="BK152" s="42"/>
      <c r="BL152" s="42"/>
      <c r="BM152" s="42"/>
      <c r="BN152" s="42"/>
      <c r="BO152" s="42"/>
      <c r="BP152" s="42"/>
      <c r="BQ152" s="42"/>
      <c r="BR152" s="42"/>
      <c r="BS152" s="50"/>
      <c r="BT152" s="1078"/>
      <c r="BU152" s="1078"/>
      <c r="BV152" s="1078"/>
      <c r="BW152" s="1078"/>
      <c r="BX152" s="1078"/>
      <c r="BY152" s="1078"/>
      <c r="BZ152" s="1078"/>
      <c r="CA152" s="1078"/>
      <c r="CB152" s="1078"/>
      <c r="CC152" s="1078"/>
      <c r="CD152" s="1078"/>
      <c r="CE152" s="1078"/>
    </row>
    <row r="153" spans="1:83" ht="3" customHeight="1">
      <c r="A153" s="73"/>
      <c r="B153" s="73"/>
      <c r="C153" s="1560"/>
      <c r="D153" s="1560"/>
      <c r="E153" s="1560"/>
      <c r="F153" s="1560"/>
      <c r="G153" s="1653"/>
      <c r="H153" s="1654"/>
      <c r="I153" s="1658"/>
      <c r="J153" s="1659"/>
      <c r="K153" s="1659"/>
      <c r="L153" s="1659"/>
      <c r="M153" s="1659"/>
      <c r="N153" s="1659"/>
      <c r="O153" s="1659"/>
      <c r="P153" s="1659"/>
      <c r="Q153" s="1660"/>
      <c r="R153" s="1666"/>
      <c r="S153" s="1667"/>
      <c r="T153" s="1673"/>
      <c r="U153" s="1674"/>
      <c r="V153" s="1674"/>
      <c r="W153" s="1674"/>
      <c r="X153" s="1674"/>
      <c r="Y153" s="1674"/>
      <c r="Z153" s="1674"/>
      <c r="AA153" s="1674"/>
      <c r="AB153" s="1674"/>
      <c r="AC153" s="1674"/>
      <c r="AD153" s="1674"/>
      <c r="AE153" s="1674"/>
      <c r="AF153" s="1674"/>
      <c r="AG153" s="1674"/>
      <c r="AH153" s="1675"/>
      <c r="AI153" s="51"/>
      <c r="AJ153" s="1402"/>
      <c r="AK153" s="1403"/>
      <c r="AL153" s="1679" t="s">
        <v>108</v>
      </c>
      <c r="AM153" s="1354"/>
      <c r="AN153" s="1354"/>
      <c r="AO153" s="1354"/>
      <c r="AP153" s="1355"/>
      <c r="AQ153" s="1597" t="s">
        <v>109</v>
      </c>
      <c r="AR153" s="1598"/>
      <c r="AS153" s="1597"/>
      <c r="AT153" s="1680"/>
      <c r="AU153" s="1085">
        <f>Y69</f>
        <v>0</v>
      </c>
      <c r="AV153" s="1085"/>
      <c r="AW153" s="1085"/>
      <c r="AX153" s="1085"/>
      <c r="AY153" s="1085"/>
      <c r="AZ153" s="1085"/>
      <c r="BA153" s="1085"/>
      <c r="BB153" s="1083" t="s">
        <v>185</v>
      </c>
      <c r="BC153" s="1792"/>
      <c r="BD153" s="1793"/>
      <c r="BE153" s="3"/>
      <c r="BF153" s="3"/>
      <c r="BG153" s="3"/>
      <c r="BH153" s="42"/>
      <c r="BI153" s="42"/>
      <c r="BJ153" s="42"/>
      <c r="BK153" s="42"/>
      <c r="BL153" s="42"/>
      <c r="BM153" s="42"/>
      <c r="BN153" s="42"/>
      <c r="BO153" s="42"/>
      <c r="BP153" s="42"/>
      <c r="BQ153" s="42"/>
      <c r="BR153" s="42"/>
      <c r="BS153" s="50"/>
      <c r="BT153" s="1078"/>
      <c r="BU153" s="1078"/>
      <c r="BV153" s="1078"/>
      <c r="BW153" s="1078"/>
      <c r="BX153" s="1078"/>
      <c r="BY153" s="1078"/>
      <c r="BZ153" s="1078"/>
      <c r="CA153" s="1078"/>
      <c r="CB153" s="1078"/>
      <c r="CC153" s="1078"/>
      <c r="CD153" s="1078"/>
      <c r="CE153" s="1078"/>
    </row>
    <row r="154" spans="1:83" ht="3" customHeight="1">
      <c r="A154" s="73"/>
      <c r="B154" s="73"/>
      <c r="C154" s="1560"/>
      <c r="D154" s="1560"/>
      <c r="E154" s="1560"/>
      <c r="F154" s="1560"/>
      <c r="G154" s="1653"/>
      <c r="H154" s="1654"/>
      <c r="I154" s="1658"/>
      <c r="J154" s="1659"/>
      <c r="K154" s="1659"/>
      <c r="L154" s="1659"/>
      <c r="M154" s="1659"/>
      <c r="N154" s="1659"/>
      <c r="O154" s="1659"/>
      <c r="P154" s="1659"/>
      <c r="Q154" s="1660"/>
      <c r="R154" s="1666"/>
      <c r="S154" s="1667"/>
      <c r="T154" s="1673"/>
      <c r="U154" s="1674"/>
      <c r="V154" s="1674"/>
      <c r="W154" s="1674"/>
      <c r="X154" s="1674"/>
      <c r="Y154" s="1674"/>
      <c r="Z154" s="1674"/>
      <c r="AA154" s="1674"/>
      <c r="AB154" s="1674"/>
      <c r="AC154" s="1674"/>
      <c r="AD154" s="1674"/>
      <c r="AE154" s="1674"/>
      <c r="AF154" s="1674"/>
      <c r="AG154" s="1674"/>
      <c r="AH154" s="1675"/>
      <c r="AI154" s="51"/>
      <c r="AJ154" s="1402"/>
      <c r="AK154" s="1403"/>
      <c r="AL154" s="1283"/>
      <c r="AM154" s="1284"/>
      <c r="AN154" s="1284"/>
      <c r="AO154" s="1284"/>
      <c r="AP154" s="1357"/>
      <c r="AQ154" s="1599"/>
      <c r="AR154" s="1600"/>
      <c r="AS154" s="1599"/>
      <c r="AT154" s="1681"/>
      <c r="AU154" s="1085"/>
      <c r="AV154" s="1085"/>
      <c r="AW154" s="1085"/>
      <c r="AX154" s="1085"/>
      <c r="AY154" s="1085"/>
      <c r="AZ154" s="1085"/>
      <c r="BA154" s="1085"/>
      <c r="BB154" s="1083"/>
      <c r="BC154" s="1792"/>
      <c r="BD154" s="1793"/>
      <c r="BE154" s="3"/>
      <c r="BF154" s="3"/>
      <c r="BG154" s="3"/>
      <c r="BH154" s="42"/>
      <c r="BI154" s="42"/>
      <c r="BJ154" s="42"/>
      <c r="BK154" s="42"/>
      <c r="BL154" s="42"/>
      <c r="BM154" s="42"/>
      <c r="BN154" s="42"/>
      <c r="BO154" s="42"/>
      <c r="BP154" s="42"/>
      <c r="BQ154" s="42"/>
      <c r="BR154" s="42"/>
      <c r="BS154" s="50"/>
      <c r="BT154" s="1078"/>
      <c r="BU154" s="1078"/>
      <c r="BV154" s="1078"/>
      <c r="BW154" s="1078"/>
      <c r="BX154" s="1078"/>
      <c r="BY154" s="1078"/>
      <c r="BZ154" s="1078"/>
      <c r="CA154" s="1078"/>
      <c r="CB154" s="1078"/>
      <c r="CC154" s="1078"/>
      <c r="CD154" s="1078"/>
      <c r="CE154" s="1078"/>
    </row>
    <row r="155" spans="1:83" ht="3" customHeight="1">
      <c r="A155" s="73"/>
      <c r="B155" s="73"/>
      <c r="C155" s="1560"/>
      <c r="D155" s="1560"/>
      <c r="E155" s="1560"/>
      <c r="F155" s="1560"/>
      <c r="G155" s="1653"/>
      <c r="H155" s="1654"/>
      <c r="I155" s="1658"/>
      <c r="J155" s="1659"/>
      <c r="K155" s="1659"/>
      <c r="L155" s="1659"/>
      <c r="M155" s="1659"/>
      <c r="N155" s="1659"/>
      <c r="O155" s="1659"/>
      <c r="P155" s="1659"/>
      <c r="Q155" s="1660"/>
      <c r="R155" s="1666"/>
      <c r="S155" s="1667"/>
      <c r="T155" s="1673"/>
      <c r="U155" s="1674"/>
      <c r="V155" s="1674"/>
      <c r="W155" s="1674"/>
      <c r="X155" s="1674"/>
      <c r="Y155" s="1674"/>
      <c r="Z155" s="1674"/>
      <c r="AA155" s="1674"/>
      <c r="AB155" s="1674"/>
      <c r="AC155" s="1674"/>
      <c r="AD155" s="1674"/>
      <c r="AE155" s="1674"/>
      <c r="AF155" s="1674"/>
      <c r="AG155" s="1674"/>
      <c r="AH155" s="1675"/>
      <c r="AI155" s="51"/>
      <c r="AJ155" s="1402"/>
      <c r="AK155" s="1403"/>
      <c r="AL155" s="1283"/>
      <c r="AM155" s="1284"/>
      <c r="AN155" s="1284"/>
      <c r="AO155" s="1284"/>
      <c r="AP155" s="1357"/>
      <c r="AQ155" s="1599"/>
      <c r="AR155" s="1600"/>
      <c r="AS155" s="1599"/>
      <c r="AT155" s="1681"/>
      <c r="AU155" s="1085"/>
      <c r="AV155" s="1085"/>
      <c r="AW155" s="1085"/>
      <c r="AX155" s="1085"/>
      <c r="AY155" s="1085"/>
      <c r="AZ155" s="1085"/>
      <c r="BA155" s="1085"/>
      <c r="BB155" s="1083"/>
      <c r="BC155" s="1792"/>
      <c r="BD155" s="1793"/>
      <c r="BE155" s="3"/>
      <c r="BF155" s="3"/>
      <c r="BG155" s="3"/>
      <c r="BH155" s="42"/>
      <c r="BI155" s="42"/>
      <c r="BJ155" s="42"/>
      <c r="BK155" s="42"/>
      <c r="BL155" s="42"/>
      <c r="BM155" s="42"/>
      <c r="BN155" s="42"/>
      <c r="BO155" s="42"/>
      <c r="BP155" s="42"/>
      <c r="BQ155" s="42"/>
      <c r="BR155" s="42"/>
      <c r="BS155" s="50"/>
      <c r="BT155" s="1078"/>
      <c r="BU155" s="1078"/>
      <c r="BV155" s="1078"/>
      <c r="BW155" s="1078"/>
      <c r="BX155" s="1078"/>
      <c r="BY155" s="1078"/>
      <c r="BZ155" s="1078"/>
      <c r="CA155" s="1078"/>
      <c r="CB155" s="1078"/>
      <c r="CC155" s="1078"/>
      <c r="CD155" s="1078"/>
      <c r="CE155" s="1078"/>
    </row>
    <row r="156" spans="1:83" ht="3" customHeight="1" thickBot="1">
      <c r="A156" s="73"/>
      <c r="B156" s="73"/>
      <c r="C156" s="1560"/>
      <c r="D156" s="1560"/>
      <c r="E156" s="1560"/>
      <c r="F156" s="1560"/>
      <c r="G156" s="1653"/>
      <c r="H156" s="1654"/>
      <c r="I156" s="1661"/>
      <c r="J156" s="1662"/>
      <c r="K156" s="1662"/>
      <c r="L156" s="1662"/>
      <c r="M156" s="1662"/>
      <c r="N156" s="1662"/>
      <c r="O156" s="1662"/>
      <c r="P156" s="1662"/>
      <c r="Q156" s="1663"/>
      <c r="R156" s="1668"/>
      <c r="S156" s="1669"/>
      <c r="T156" s="1676"/>
      <c r="U156" s="1677"/>
      <c r="V156" s="1677"/>
      <c r="W156" s="1677"/>
      <c r="X156" s="1677"/>
      <c r="Y156" s="1677"/>
      <c r="Z156" s="1677"/>
      <c r="AA156" s="1677"/>
      <c r="AB156" s="1677"/>
      <c r="AC156" s="1677"/>
      <c r="AD156" s="1677"/>
      <c r="AE156" s="1677"/>
      <c r="AF156" s="1677"/>
      <c r="AG156" s="1677"/>
      <c r="AH156" s="1678"/>
      <c r="AI156" s="51"/>
      <c r="AJ156" s="1402"/>
      <c r="AK156" s="1403"/>
      <c r="AL156" s="1283"/>
      <c r="AM156" s="1284"/>
      <c r="AN156" s="1284"/>
      <c r="AO156" s="1284"/>
      <c r="AP156" s="1357"/>
      <c r="AQ156" s="1599"/>
      <c r="AR156" s="1600"/>
      <c r="AS156" s="1599"/>
      <c r="AT156" s="1681"/>
      <c r="AU156" s="1085"/>
      <c r="AV156" s="1085"/>
      <c r="AW156" s="1085"/>
      <c r="AX156" s="1085"/>
      <c r="AY156" s="1085"/>
      <c r="AZ156" s="1085"/>
      <c r="BA156" s="1085"/>
      <c r="BB156" s="1083"/>
      <c r="BC156" s="1792"/>
      <c r="BD156" s="1793"/>
      <c r="BE156" s="3"/>
      <c r="BF156" s="3"/>
      <c r="BG156" s="3"/>
      <c r="BH156" s="42"/>
      <c r="BI156" s="42"/>
      <c r="BJ156" s="42"/>
      <c r="BK156" s="42"/>
      <c r="BL156" s="42"/>
      <c r="BM156" s="42"/>
      <c r="BN156" s="42"/>
      <c r="BO156" s="42"/>
      <c r="BP156" s="42"/>
      <c r="BQ156" s="42"/>
      <c r="BR156" s="42"/>
      <c r="BS156" s="50"/>
      <c r="BT156" s="1078"/>
      <c r="BU156" s="1078"/>
      <c r="BV156" s="1078"/>
      <c r="BW156" s="1078"/>
      <c r="BX156" s="1078"/>
      <c r="BY156" s="1078"/>
      <c r="BZ156" s="1078"/>
      <c r="CA156" s="1078"/>
      <c r="CB156" s="1078"/>
      <c r="CC156" s="1078"/>
      <c r="CD156" s="1078"/>
      <c r="CE156" s="1078"/>
    </row>
    <row r="157" spans="1:83" ht="3" customHeight="1">
      <c r="A157" s="73"/>
      <c r="B157" s="73"/>
      <c r="C157" s="1560"/>
      <c r="D157" s="1560"/>
      <c r="E157" s="1560"/>
      <c r="F157" s="1560"/>
      <c r="G157" s="1803">
        <f>申告書作成!AN286</f>
        <v>0</v>
      </c>
      <c r="H157" s="1720"/>
      <c r="I157" s="1720"/>
      <c r="J157" s="1720"/>
      <c r="K157" s="1720"/>
      <c r="L157" s="1720"/>
      <c r="M157" s="1720"/>
      <c r="N157" s="1720"/>
      <c r="O157" s="1720"/>
      <c r="P157" s="1720"/>
      <c r="Q157" s="1721"/>
      <c r="R157" s="1683" t="s">
        <v>110</v>
      </c>
      <c r="S157" s="1684"/>
      <c r="T157" s="1685"/>
      <c r="U157" s="1689" t="s">
        <v>183</v>
      </c>
      <c r="V157" s="1690"/>
      <c r="W157" s="1690"/>
      <c r="X157" s="1690"/>
      <c r="Y157" s="1690"/>
      <c r="Z157" s="1691"/>
      <c r="AA157" s="1693" t="s">
        <v>26</v>
      </c>
      <c r="AB157" s="1696" t="s">
        <v>111</v>
      </c>
      <c r="AC157" s="1696"/>
      <c r="AD157" s="1696"/>
      <c r="AE157" s="1696"/>
      <c r="AF157" s="1696"/>
      <c r="AG157" s="1696"/>
      <c r="AH157" s="1697"/>
      <c r="AI157" s="51"/>
      <c r="AJ157" s="1402"/>
      <c r="AK157" s="1403"/>
      <c r="AL157" s="1283"/>
      <c r="AM157" s="1284"/>
      <c r="AN157" s="1284"/>
      <c r="AO157" s="1284"/>
      <c r="AP157" s="1357"/>
      <c r="AQ157" s="1599"/>
      <c r="AR157" s="1600"/>
      <c r="AS157" s="1599"/>
      <c r="AT157" s="1681"/>
      <c r="AU157" s="1085"/>
      <c r="AV157" s="1085"/>
      <c r="AW157" s="1085"/>
      <c r="AX157" s="1085"/>
      <c r="AY157" s="1085"/>
      <c r="AZ157" s="1085"/>
      <c r="BA157" s="1085"/>
      <c r="BB157" s="1083"/>
      <c r="BC157" s="1792"/>
      <c r="BD157" s="1793"/>
      <c r="BE157" s="3"/>
      <c r="BF157" s="3"/>
      <c r="BG157" s="3"/>
      <c r="BH157" s="42"/>
      <c r="BI157" s="42"/>
      <c r="BJ157" s="42"/>
      <c r="BK157" s="42"/>
      <c r="BL157" s="42"/>
      <c r="BM157" s="42"/>
      <c r="BN157" s="42"/>
      <c r="BO157" s="42"/>
      <c r="BP157" s="42"/>
      <c r="BQ157" s="42"/>
      <c r="BR157" s="42"/>
      <c r="BS157" s="50"/>
      <c r="BT157" s="1078"/>
      <c r="BU157" s="1078"/>
      <c r="BV157" s="1078"/>
      <c r="BW157" s="1078"/>
      <c r="BX157" s="1078"/>
      <c r="BY157" s="1078"/>
      <c r="BZ157" s="1078"/>
      <c r="CA157" s="1078"/>
      <c r="CB157" s="1078"/>
      <c r="CC157" s="1078"/>
      <c r="CD157" s="1078"/>
      <c r="CE157" s="1078"/>
    </row>
    <row r="158" spans="1:83" ht="3" customHeight="1">
      <c r="A158" s="73"/>
      <c r="B158" s="73"/>
      <c r="C158" s="1560"/>
      <c r="D158" s="1560"/>
      <c r="E158" s="1560"/>
      <c r="F158" s="1560"/>
      <c r="G158" s="1804"/>
      <c r="H158" s="1723"/>
      <c r="I158" s="1723"/>
      <c r="J158" s="1723"/>
      <c r="K158" s="1723"/>
      <c r="L158" s="1723"/>
      <c r="M158" s="1723"/>
      <c r="N158" s="1723"/>
      <c r="O158" s="1723"/>
      <c r="P158" s="1723"/>
      <c r="Q158" s="1724"/>
      <c r="R158" s="1686"/>
      <c r="S158" s="1687"/>
      <c r="T158" s="1688"/>
      <c r="U158" s="1692"/>
      <c r="V158" s="1690"/>
      <c r="W158" s="1690"/>
      <c r="X158" s="1690"/>
      <c r="Y158" s="1690"/>
      <c r="Z158" s="1691"/>
      <c r="AA158" s="1694"/>
      <c r="AB158" s="1698"/>
      <c r="AC158" s="1698"/>
      <c r="AD158" s="1698"/>
      <c r="AE158" s="1698"/>
      <c r="AF158" s="1698"/>
      <c r="AG158" s="1698"/>
      <c r="AH158" s="1699"/>
      <c r="AI158" s="51"/>
      <c r="AJ158" s="1402"/>
      <c r="AK158" s="1403"/>
      <c r="AL158" s="1285"/>
      <c r="AM158" s="1286"/>
      <c r="AN158" s="1286"/>
      <c r="AO158" s="1286"/>
      <c r="AP158" s="1359"/>
      <c r="AQ158" s="1601"/>
      <c r="AR158" s="1602"/>
      <c r="AS158" s="1601"/>
      <c r="AT158" s="1682"/>
      <c r="AU158" s="1085"/>
      <c r="AV158" s="1085"/>
      <c r="AW158" s="1085"/>
      <c r="AX158" s="1085"/>
      <c r="AY158" s="1085"/>
      <c r="AZ158" s="1085"/>
      <c r="BA158" s="1085"/>
      <c r="BB158" s="1083"/>
      <c r="BC158" s="1792"/>
      <c r="BD158" s="1793"/>
      <c r="BE158" s="3"/>
      <c r="BF158" s="3"/>
      <c r="BG158" s="3"/>
      <c r="BH158" s="42"/>
      <c r="BI158" s="42"/>
      <c r="BJ158" s="42"/>
      <c r="BK158" s="42"/>
      <c r="BL158" s="42"/>
      <c r="BM158" s="42"/>
      <c r="BN158" s="42"/>
      <c r="BO158" s="42"/>
      <c r="BP158" s="42"/>
      <c r="BQ158" s="42"/>
      <c r="BR158" s="42"/>
      <c r="BS158" s="50"/>
      <c r="BT158" s="1078"/>
      <c r="BU158" s="1078"/>
      <c r="BV158" s="1078"/>
      <c r="BW158" s="1078"/>
      <c r="BX158" s="1078"/>
      <c r="BY158" s="1078"/>
      <c r="BZ158" s="1078"/>
      <c r="CA158" s="1078"/>
      <c r="CB158" s="1078"/>
      <c r="CC158" s="1078"/>
      <c r="CD158" s="1078"/>
      <c r="CE158" s="1078"/>
    </row>
    <row r="159" spans="1:83" ht="3" customHeight="1">
      <c r="A159" s="73"/>
      <c r="B159" s="73"/>
      <c r="C159" s="1560"/>
      <c r="D159" s="1560"/>
      <c r="E159" s="1560"/>
      <c r="F159" s="1560"/>
      <c r="G159" s="1804"/>
      <c r="H159" s="1723"/>
      <c r="I159" s="1723"/>
      <c r="J159" s="1723"/>
      <c r="K159" s="1723"/>
      <c r="L159" s="1723"/>
      <c r="M159" s="1723"/>
      <c r="N159" s="1723"/>
      <c r="O159" s="1723"/>
      <c r="P159" s="1723"/>
      <c r="Q159" s="1724"/>
      <c r="R159" s="1588" t="str">
        <f>IF(申告書作成!AN289=1,"同居","別居")</f>
        <v>同居</v>
      </c>
      <c r="S159" s="1589"/>
      <c r="T159" s="1590"/>
      <c r="U159" s="1700">
        <f>申告書作成!O280</f>
        <v>0</v>
      </c>
      <c r="V159" s="1268"/>
      <c r="W159" s="1268"/>
      <c r="X159" s="1268"/>
      <c r="Y159" s="1268"/>
      <c r="Z159" s="1701"/>
      <c r="AA159" s="1694"/>
      <c r="AB159" s="1728" t="str">
        <f>申告書作成!V281</f>
        <v>身体</v>
      </c>
      <c r="AC159" s="1729"/>
      <c r="AD159" s="1729"/>
      <c r="AE159" s="78"/>
      <c r="AF159" s="78"/>
      <c r="AG159" s="78"/>
      <c r="AH159" s="79"/>
      <c r="AI159" s="51"/>
      <c r="AJ159" s="1402"/>
      <c r="AK159" s="1403"/>
      <c r="AL159" s="1561" t="s">
        <v>112</v>
      </c>
      <c r="AM159" s="1562"/>
      <c r="AN159" s="1562"/>
      <c r="AO159" s="1562"/>
      <c r="AP159" s="1562"/>
      <c r="AQ159" s="1118" t="s">
        <v>113</v>
      </c>
      <c r="AR159" s="1119"/>
      <c r="AS159" s="1118"/>
      <c r="AT159" s="1119"/>
      <c r="AU159" s="1085">
        <f>AB79</f>
        <v>0</v>
      </c>
      <c r="AV159" s="1085"/>
      <c r="AW159" s="1085"/>
      <c r="AX159" s="1085"/>
      <c r="AY159" s="1085"/>
      <c r="AZ159" s="1085"/>
      <c r="BA159" s="1085"/>
      <c r="BB159" s="1083" t="s">
        <v>185</v>
      </c>
      <c r="BC159" s="1792"/>
      <c r="BD159" s="1793"/>
      <c r="BE159" s="3"/>
      <c r="BF159" s="3"/>
      <c r="BG159" s="3"/>
      <c r="BH159" s="42"/>
      <c r="BI159" s="42"/>
      <c r="BJ159" s="42"/>
      <c r="BK159" s="42"/>
      <c r="BL159" s="42"/>
      <c r="BM159" s="42"/>
      <c r="BN159" s="42"/>
      <c r="BO159" s="42"/>
      <c r="BP159" s="42"/>
      <c r="BQ159" s="42"/>
      <c r="BR159" s="42"/>
      <c r="BS159" s="50"/>
      <c r="BT159" s="1078"/>
      <c r="BU159" s="1078"/>
      <c r="BV159" s="1078"/>
      <c r="BW159" s="1078"/>
      <c r="BX159" s="1078"/>
      <c r="BY159" s="1078"/>
      <c r="BZ159" s="1078"/>
      <c r="CA159" s="1078"/>
      <c r="CB159" s="1078"/>
      <c r="CC159" s="1078"/>
      <c r="CD159" s="1078"/>
      <c r="CE159" s="1078"/>
    </row>
    <row r="160" spans="1:83" ht="3" customHeight="1">
      <c r="A160" s="73"/>
      <c r="B160" s="73"/>
      <c r="C160" s="1560"/>
      <c r="D160" s="1560"/>
      <c r="E160" s="1560"/>
      <c r="F160" s="1560"/>
      <c r="G160" s="1805"/>
      <c r="H160" s="1806"/>
      <c r="I160" s="1806"/>
      <c r="J160" s="1806"/>
      <c r="K160" s="1806"/>
      <c r="L160" s="1806"/>
      <c r="M160" s="1806"/>
      <c r="N160" s="1806"/>
      <c r="O160" s="1806"/>
      <c r="P160" s="1806"/>
      <c r="Q160" s="1807"/>
      <c r="R160" s="1591"/>
      <c r="S160" s="1592"/>
      <c r="T160" s="1593"/>
      <c r="U160" s="1374"/>
      <c r="V160" s="1268"/>
      <c r="W160" s="1268"/>
      <c r="X160" s="1268"/>
      <c r="Y160" s="1268"/>
      <c r="Z160" s="1701"/>
      <c r="AA160" s="1694"/>
      <c r="AB160" s="1730"/>
      <c r="AC160" s="1731"/>
      <c r="AD160" s="1731"/>
      <c r="AE160" s="78"/>
      <c r="AF160" s="78"/>
      <c r="AG160" s="78"/>
      <c r="AH160" s="79"/>
      <c r="AI160" s="51"/>
      <c r="AJ160" s="1402"/>
      <c r="AK160" s="1403"/>
      <c r="AL160" s="1563"/>
      <c r="AM160" s="1562"/>
      <c r="AN160" s="1562"/>
      <c r="AO160" s="1562"/>
      <c r="AP160" s="1562"/>
      <c r="AQ160" s="1118"/>
      <c r="AR160" s="1119"/>
      <c r="AS160" s="1118"/>
      <c r="AT160" s="1119"/>
      <c r="AU160" s="1085"/>
      <c r="AV160" s="1085"/>
      <c r="AW160" s="1085"/>
      <c r="AX160" s="1085"/>
      <c r="AY160" s="1085"/>
      <c r="AZ160" s="1085"/>
      <c r="BA160" s="1085"/>
      <c r="BB160" s="1083"/>
      <c r="BC160" s="1792"/>
      <c r="BD160" s="1793"/>
      <c r="BE160" s="3"/>
      <c r="BF160" s="3"/>
      <c r="BG160" s="3"/>
      <c r="BH160" s="42"/>
      <c r="BI160" s="42"/>
      <c r="BJ160" s="42"/>
      <c r="BK160" s="42"/>
      <c r="BL160" s="42"/>
      <c r="BM160" s="42"/>
      <c r="BN160" s="42"/>
      <c r="BO160" s="42"/>
      <c r="BP160" s="42"/>
      <c r="BQ160" s="42"/>
      <c r="BR160" s="42"/>
      <c r="BS160" s="50"/>
      <c r="BT160" s="1078"/>
      <c r="BU160" s="1078"/>
      <c r="BV160" s="1078"/>
      <c r="BW160" s="1078"/>
      <c r="BX160" s="1078"/>
      <c r="BY160" s="1078"/>
      <c r="BZ160" s="1078"/>
      <c r="CA160" s="1078"/>
      <c r="CB160" s="1078"/>
      <c r="CC160" s="1078"/>
      <c r="CD160" s="1078"/>
      <c r="CE160" s="1078"/>
    </row>
    <row r="161" spans="1:83" ht="3" customHeight="1">
      <c r="A161" s="73"/>
      <c r="B161" s="73"/>
      <c r="C161" s="1560"/>
      <c r="D161" s="1560"/>
      <c r="E161" s="1560"/>
      <c r="F161" s="1560"/>
      <c r="G161" s="1580" t="str">
        <f ca="1">申告書作成!C282</f>
        <v>□</v>
      </c>
      <c r="H161" s="1583" t="s">
        <v>175</v>
      </c>
      <c r="I161" s="1583"/>
      <c r="J161" s="1583"/>
      <c r="K161" s="1583"/>
      <c r="L161" s="1583"/>
      <c r="M161" s="1583"/>
      <c r="N161" s="1583"/>
      <c r="O161" s="1583"/>
      <c r="P161" s="1583"/>
      <c r="Q161" s="1584"/>
      <c r="R161" s="1591"/>
      <c r="S161" s="1592"/>
      <c r="T161" s="1593"/>
      <c r="U161" s="1374"/>
      <c r="V161" s="1268"/>
      <c r="W161" s="1268"/>
      <c r="X161" s="1268"/>
      <c r="Y161" s="1268"/>
      <c r="Z161" s="1701"/>
      <c r="AA161" s="1694"/>
      <c r="AB161" s="1730"/>
      <c r="AC161" s="1731"/>
      <c r="AD161" s="1731"/>
      <c r="AE161" s="78"/>
      <c r="AF161" s="78"/>
      <c r="AG161" s="78"/>
      <c r="AH161" s="79"/>
      <c r="AI161" s="51"/>
      <c r="AJ161" s="1402"/>
      <c r="AK161" s="1403"/>
      <c r="AL161" s="1563"/>
      <c r="AM161" s="1562"/>
      <c r="AN161" s="1562"/>
      <c r="AO161" s="1562"/>
      <c r="AP161" s="1562"/>
      <c r="AQ161" s="1118"/>
      <c r="AR161" s="1119"/>
      <c r="AS161" s="1118"/>
      <c r="AT161" s="1119"/>
      <c r="AU161" s="1085"/>
      <c r="AV161" s="1085"/>
      <c r="AW161" s="1085"/>
      <c r="AX161" s="1085"/>
      <c r="AY161" s="1085"/>
      <c r="AZ161" s="1085"/>
      <c r="BA161" s="1085"/>
      <c r="BB161" s="1083"/>
      <c r="BC161" s="1792"/>
      <c r="BD161" s="1793"/>
      <c r="BE161" s="3"/>
      <c r="BF161" s="3"/>
      <c r="BG161" s="3"/>
      <c r="BH161" s="42"/>
      <c r="BI161" s="42"/>
      <c r="BJ161" s="42"/>
      <c r="BK161" s="42"/>
      <c r="BL161" s="42"/>
      <c r="BM161" s="42"/>
      <c r="BN161" s="42"/>
      <c r="BO161" s="42"/>
      <c r="BP161" s="42"/>
      <c r="BQ161" s="42"/>
      <c r="BR161" s="42"/>
      <c r="BS161" s="50"/>
      <c r="BT161" s="1078"/>
      <c r="BU161" s="1078"/>
      <c r="BV161" s="1078"/>
      <c r="BW161" s="1078"/>
      <c r="BX161" s="1078"/>
      <c r="BY161" s="1078"/>
      <c r="BZ161" s="1078"/>
      <c r="CA161" s="1078"/>
      <c r="CB161" s="1078"/>
      <c r="CC161" s="1078"/>
      <c r="CD161" s="1078"/>
      <c r="CE161" s="1078"/>
    </row>
    <row r="162" spans="1:83" ht="3" customHeight="1">
      <c r="A162" s="73"/>
      <c r="B162" s="73"/>
      <c r="C162" s="1560"/>
      <c r="D162" s="1560"/>
      <c r="E162" s="1560"/>
      <c r="F162" s="1560"/>
      <c r="G162" s="1581"/>
      <c r="H162" s="1290"/>
      <c r="I162" s="1290"/>
      <c r="J162" s="1290"/>
      <c r="K162" s="1290"/>
      <c r="L162" s="1290"/>
      <c r="M162" s="1290"/>
      <c r="N162" s="1290"/>
      <c r="O162" s="1290"/>
      <c r="P162" s="1290"/>
      <c r="Q162" s="1585"/>
      <c r="R162" s="1591"/>
      <c r="S162" s="1592"/>
      <c r="T162" s="1593"/>
      <c r="U162" s="1374"/>
      <c r="V162" s="1268"/>
      <c r="W162" s="1268"/>
      <c r="X162" s="1268"/>
      <c r="Y162" s="1268"/>
      <c r="Z162" s="1701"/>
      <c r="AA162" s="1694"/>
      <c r="AB162" s="1730"/>
      <c r="AC162" s="1731"/>
      <c r="AD162" s="1731"/>
      <c r="AE162" s="1801">
        <f>申告書作成!X281</f>
        <v>0</v>
      </c>
      <c r="AF162" s="1801"/>
      <c r="AG162" s="1542" t="s">
        <v>417</v>
      </c>
      <c r="AH162" s="1543"/>
      <c r="AI162" s="51"/>
      <c r="AJ162" s="1402"/>
      <c r="AK162" s="1403"/>
      <c r="AL162" s="1563"/>
      <c r="AM162" s="1562"/>
      <c r="AN162" s="1562"/>
      <c r="AO162" s="1562"/>
      <c r="AP162" s="1562"/>
      <c r="AQ162" s="1118"/>
      <c r="AR162" s="1119"/>
      <c r="AS162" s="1118"/>
      <c r="AT162" s="1119"/>
      <c r="AU162" s="1085"/>
      <c r="AV162" s="1085"/>
      <c r="AW162" s="1085"/>
      <c r="AX162" s="1085"/>
      <c r="AY162" s="1085"/>
      <c r="AZ162" s="1085"/>
      <c r="BA162" s="1085"/>
      <c r="BB162" s="1083"/>
      <c r="BC162" s="1792"/>
      <c r="BD162" s="1793"/>
      <c r="BE162" s="3"/>
      <c r="BF162" s="3"/>
      <c r="BG162" s="3"/>
      <c r="BH162" s="42"/>
      <c r="BI162" s="42"/>
      <c r="BJ162" s="42"/>
      <c r="BK162" s="42"/>
      <c r="BL162" s="42"/>
      <c r="BM162" s="42"/>
      <c r="BN162" s="42"/>
      <c r="BO162" s="42"/>
      <c r="BP162" s="42"/>
      <c r="BQ162" s="42"/>
      <c r="BR162" s="42"/>
      <c r="BS162" s="50"/>
      <c r="BT162" s="1078"/>
      <c r="BU162" s="1078"/>
      <c r="BV162" s="1078"/>
      <c r="BW162" s="1078"/>
      <c r="BX162" s="1078"/>
      <c r="BY162" s="1078"/>
      <c r="BZ162" s="1078"/>
      <c r="CA162" s="1078"/>
      <c r="CB162" s="1078"/>
      <c r="CC162" s="1078"/>
      <c r="CD162" s="1078"/>
      <c r="CE162" s="1078"/>
    </row>
    <row r="163" spans="1:83" ht="3" customHeight="1">
      <c r="A163" s="73"/>
      <c r="B163" s="73"/>
      <c r="C163" s="1560"/>
      <c r="D163" s="1560"/>
      <c r="E163" s="1560"/>
      <c r="F163" s="1560"/>
      <c r="G163" s="1581"/>
      <c r="H163" s="1290"/>
      <c r="I163" s="1290"/>
      <c r="J163" s="1290"/>
      <c r="K163" s="1290"/>
      <c r="L163" s="1290"/>
      <c r="M163" s="1290"/>
      <c r="N163" s="1290"/>
      <c r="O163" s="1290"/>
      <c r="P163" s="1290"/>
      <c r="Q163" s="1585"/>
      <c r="R163" s="1591"/>
      <c r="S163" s="1592"/>
      <c r="T163" s="1593"/>
      <c r="U163" s="1374"/>
      <c r="V163" s="1268"/>
      <c r="W163" s="1268"/>
      <c r="X163" s="1268"/>
      <c r="Y163" s="1268"/>
      <c r="Z163" s="1701"/>
      <c r="AA163" s="1694"/>
      <c r="AB163" s="1730"/>
      <c r="AC163" s="1731"/>
      <c r="AD163" s="1731"/>
      <c r="AE163" s="1801"/>
      <c r="AF163" s="1801"/>
      <c r="AG163" s="1542"/>
      <c r="AH163" s="1543"/>
      <c r="AI163" s="51"/>
      <c r="AJ163" s="1402"/>
      <c r="AK163" s="1403"/>
      <c r="AL163" s="1563"/>
      <c r="AM163" s="1562"/>
      <c r="AN163" s="1562"/>
      <c r="AO163" s="1562"/>
      <c r="AP163" s="1562"/>
      <c r="AQ163" s="1118"/>
      <c r="AR163" s="1119"/>
      <c r="AS163" s="1118"/>
      <c r="AT163" s="1119"/>
      <c r="AU163" s="1085"/>
      <c r="AV163" s="1085"/>
      <c r="AW163" s="1085"/>
      <c r="AX163" s="1085"/>
      <c r="AY163" s="1085"/>
      <c r="AZ163" s="1085"/>
      <c r="BA163" s="1085"/>
      <c r="BB163" s="1083"/>
      <c r="BC163" s="1792"/>
      <c r="BD163" s="1793"/>
      <c r="BE163" s="3"/>
      <c r="BF163" s="3"/>
      <c r="BG163" s="3"/>
      <c r="BH163" s="42"/>
      <c r="BI163" s="42"/>
      <c r="BJ163" s="42"/>
      <c r="BK163" s="42"/>
      <c r="BL163" s="42"/>
      <c r="BM163" s="42"/>
      <c r="BN163" s="42"/>
      <c r="BO163" s="42"/>
      <c r="BP163" s="42"/>
      <c r="BQ163" s="42"/>
      <c r="BR163" s="42"/>
      <c r="BS163" s="50"/>
      <c r="BT163" s="1078"/>
      <c r="BU163" s="1078"/>
      <c r="BV163" s="1078"/>
      <c r="BW163" s="1078"/>
      <c r="BX163" s="1078"/>
      <c r="BY163" s="1078"/>
      <c r="BZ163" s="1078"/>
      <c r="CA163" s="1078"/>
      <c r="CB163" s="1078"/>
      <c r="CC163" s="1078"/>
      <c r="CD163" s="1078"/>
      <c r="CE163" s="1078"/>
    </row>
    <row r="164" spans="1:83" ht="3" customHeight="1">
      <c r="A164" s="73"/>
      <c r="B164" s="73"/>
      <c r="C164" s="1560"/>
      <c r="D164" s="1560"/>
      <c r="E164" s="1560"/>
      <c r="F164" s="1560"/>
      <c r="G164" s="1582"/>
      <c r="H164" s="1586"/>
      <c r="I164" s="1586"/>
      <c r="J164" s="1586"/>
      <c r="K164" s="1586"/>
      <c r="L164" s="1586"/>
      <c r="M164" s="1586"/>
      <c r="N164" s="1586"/>
      <c r="O164" s="1586"/>
      <c r="P164" s="1586"/>
      <c r="Q164" s="1587"/>
      <c r="R164" s="1594"/>
      <c r="S164" s="1595"/>
      <c r="T164" s="1596"/>
      <c r="U164" s="1375"/>
      <c r="V164" s="1271"/>
      <c r="W164" s="1271"/>
      <c r="X164" s="1271"/>
      <c r="Y164" s="1271"/>
      <c r="Z164" s="1702"/>
      <c r="AA164" s="1695"/>
      <c r="AB164" s="1797"/>
      <c r="AC164" s="1798"/>
      <c r="AD164" s="1798"/>
      <c r="AE164" s="1802"/>
      <c r="AF164" s="1802"/>
      <c r="AG164" s="1799"/>
      <c r="AH164" s="1800"/>
      <c r="AI164" s="51"/>
      <c r="AJ164" s="1402"/>
      <c r="AK164" s="1403"/>
      <c r="AL164" s="1563"/>
      <c r="AM164" s="1562"/>
      <c r="AN164" s="1562"/>
      <c r="AO164" s="1562"/>
      <c r="AP164" s="1562"/>
      <c r="AQ164" s="1118"/>
      <c r="AR164" s="1119"/>
      <c r="AS164" s="1118"/>
      <c r="AT164" s="1119"/>
      <c r="AU164" s="1085"/>
      <c r="AV164" s="1085"/>
      <c r="AW164" s="1085"/>
      <c r="AX164" s="1085"/>
      <c r="AY164" s="1085"/>
      <c r="AZ164" s="1085"/>
      <c r="BA164" s="1085"/>
      <c r="BB164" s="1083"/>
      <c r="BC164" s="1792"/>
      <c r="BD164" s="1793"/>
      <c r="BE164" s="3"/>
      <c r="BF164" s="3"/>
      <c r="BG164" s="3"/>
      <c r="BH164" s="42"/>
      <c r="BI164" s="42"/>
      <c r="BJ164" s="42"/>
      <c r="BK164" s="42"/>
      <c r="BL164" s="42"/>
      <c r="BM164" s="42"/>
      <c r="BN164" s="42"/>
      <c r="BO164" s="42"/>
      <c r="BP164" s="42"/>
      <c r="BQ164" s="42"/>
      <c r="BR164" s="42"/>
      <c r="BS164" s="50"/>
      <c r="BT164" s="1078"/>
      <c r="BU164" s="1078"/>
      <c r="BV164" s="1078"/>
      <c r="BW164" s="1078"/>
      <c r="BX164" s="1078"/>
      <c r="BY164" s="1078"/>
      <c r="BZ164" s="1078"/>
      <c r="CA164" s="1078"/>
      <c r="CB164" s="1078"/>
      <c r="CC164" s="1078"/>
      <c r="CD164" s="1078"/>
      <c r="CE164" s="1078"/>
    </row>
    <row r="165" spans="1:83" ht="3" customHeight="1">
      <c r="A165" s="73"/>
      <c r="B165" s="73"/>
      <c r="C165" s="80"/>
      <c r="D165" s="80"/>
      <c r="E165" s="80"/>
      <c r="F165" s="80"/>
      <c r="G165" s="81"/>
      <c r="H165" s="81"/>
      <c r="I165" s="81"/>
      <c r="J165" s="81"/>
      <c r="K165" s="81"/>
      <c r="L165" s="81"/>
      <c r="M165" s="81"/>
      <c r="N165" s="81"/>
      <c r="O165" s="81"/>
      <c r="P165" s="81"/>
      <c r="Q165" s="81"/>
      <c r="R165" s="82"/>
      <c r="S165" s="82"/>
      <c r="T165" s="82"/>
      <c r="U165" s="83"/>
      <c r="V165" s="83"/>
      <c r="W165" s="83"/>
      <c r="X165" s="83"/>
      <c r="Y165" s="83"/>
      <c r="Z165" s="83"/>
      <c r="AA165" s="84"/>
      <c r="AB165" s="85"/>
      <c r="AC165" s="85"/>
      <c r="AD165" s="85"/>
      <c r="AE165" s="85"/>
      <c r="AF165" s="85"/>
      <c r="AG165" s="85"/>
      <c r="AH165" s="85"/>
      <c r="AI165" s="51"/>
      <c r="AJ165" s="1402"/>
      <c r="AK165" s="1403"/>
      <c r="AL165" s="1490" t="s">
        <v>114</v>
      </c>
      <c r="AM165" s="1117"/>
      <c r="AN165" s="1117"/>
      <c r="AO165" s="1117"/>
      <c r="AP165" s="1117"/>
      <c r="AQ165" s="1118" t="s">
        <v>115</v>
      </c>
      <c r="AR165" s="1119"/>
      <c r="AS165" s="1118"/>
      <c r="AT165" s="1119"/>
      <c r="AU165" s="1085">
        <f>Sheet2!R63</f>
        <v>0</v>
      </c>
      <c r="AV165" s="1085"/>
      <c r="AW165" s="1085"/>
      <c r="AX165" s="1085"/>
      <c r="AY165" s="1085"/>
      <c r="AZ165" s="1085"/>
      <c r="BA165" s="1085"/>
      <c r="BB165" s="1083" t="s">
        <v>185</v>
      </c>
      <c r="BC165" s="1792"/>
      <c r="BD165" s="1793"/>
      <c r="BE165" s="3"/>
      <c r="BF165" s="3"/>
      <c r="BG165" s="3"/>
      <c r="BH165" s="42"/>
      <c r="BI165" s="42"/>
      <c r="BJ165" s="42"/>
      <c r="BK165" s="42"/>
      <c r="BL165" s="42"/>
      <c r="BM165" s="42"/>
      <c r="BN165" s="42"/>
      <c r="BO165" s="42"/>
      <c r="BP165" s="42"/>
      <c r="BQ165" s="42"/>
      <c r="BR165" s="42"/>
      <c r="BS165" s="50"/>
      <c r="BT165" s="1078"/>
      <c r="BU165" s="1078"/>
      <c r="BV165" s="1078"/>
      <c r="BW165" s="1078"/>
      <c r="BX165" s="1078"/>
      <c r="BY165" s="1078"/>
      <c r="BZ165" s="1078"/>
      <c r="CA165" s="1078"/>
      <c r="CB165" s="1078"/>
      <c r="CC165" s="1078"/>
      <c r="CD165" s="1078"/>
      <c r="CE165" s="1078"/>
    </row>
    <row r="166" spans="1:83" ht="3" customHeight="1">
      <c r="A166" s="73"/>
      <c r="B166" s="73"/>
      <c r="C166" s="86"/>
      <c r="D166" s="86"/>
      <c r="E166" s="7"/>
      <c r="F166" s="7"/>
      <c r="G166" s="87"/>
      <c r="H166" s="87"/>
      <c r="I166" s="87"/>
      <c r="J166" s="87"/>
      <c r="K166" s="87"/>
      <c r="L166" s="87"/>
      <c r="M166" s="87"/>
      <c r="N166" s="88"/>
      <c r="O166" s="88"/>
      <c r="P166" s="88"/>
      <c r="Q166" s="88"/>
      <c r="R166" s="88"/>
      <c r="S166" s="88"/>
      <c r="T166" s="89"/>
      <c r="U166" s="89"/>
      <c r="V166" s="89"/>
      <c r="W166" s="87"/>
      <c r="X166" s="87"/>
      <c r="Y166" s="82"/>
      <c r="Z166" s="82"/>
      <c r="AA166" s="82"/>
      <c r="AB166" s="85"/>
      <c r="AC166" s="85"/>
      <c r="AD166" s="85"/>
      <c r="AE166" s="85"/>
      <c r="AF166" s="85"/>
      <c r="AG166" s="85"/>
      <c r="AH166" s="85"/>
      <c r="AI166" s="51"/>
      <c r="AJ166" s="1402"/>
      <c r="AK166" s="1403"/>
      <c r="AL166" s="1490"/>
      <c r="AM166" s="1117"/>
      <c r="AN166" s="1117"/>
      <c r="AO166" s="1117"/>
      <c r="AP166" s="1117"/>
      <c r="AQ166" s="1118"/>
      <c r="AR166" s="1119"/>
      <c r="AS166" s="1118"/>
      <c r="AT166" s="1119"/>
      <c r="AU166" s="1085"/>
      <c r="AV166" s="1085"/>
      <c r="AW166" s="1085"/>
      <c r="AX166" s="1085"/>
      <c r="AY166" s="1085"/>
      <c r="AZ166" s="1085"/>
      <c r="BA166" s="1085"/>
      <c r="BB166" s="1083"/>
      <c r="BC166" s="1792"/>
      <c r="BD166" s="1793"/>
      <c r="BE166" s="3"/>
      <c r="BF166" s="3"/>
      <c r="BG166" s="3"/>
      <c r="BH166" s="42"/>
      <c r="BI166" s="42"/>
      <c r="BJ166" s="42"/>
      <c r="BK166" s="42"/>
      <c r="BL166" s="42"/>
      <c r="BM166" s="42"/>
      <c r="BN166" s="42"/>
      <c r="BO166" s="42"/>
      <c r="BP166" s="42"/>
      <c r="BQ166" s="42"/>
      <c r="BR166" s="42"/>
      <c r="BS166" s="50"/>
      <c r="BT166" s="1078"/>
      <c r="BU166" s="1078"/>
      <c r="BV166" s="1078"/>
      <c r="BW166" s="1078"/>
      <c r="BX166" s="1078"/>
      <c r="BY166" s="1078"/>
      <c r="BZ166" s="1078"/>
      <c r="CA166" s="1078"/>
      <c r="CB166" s="1078"/>
      <c r="CC166" s="1078"/>
      <c r="CD166" s="1078"/>
      <c r="CE166" s="1078"/>
    </row>
    <row r="167" spans="1:83" ht="3" customHeight="1">
      <c r="A167" s="73"/>
      <c r="B167" s="73"/>
      <c r="C167" s="1785" t="s">
        <v>116</v>
      </c>
      <c r="D167" s="1786"/>
      <c r="E167" s="1703">
        <v>1</v>
      </c>
      <c r="F167" s="1703"/>
      <c r="G167" s="1791" t="s">
        <v>106</v>
      </c>
      <c r="H167" s="1739"/>
      <c r="I167" s="1739"/>
      <c r="J167" s="1739"/>
      <c r="K167" s="1739"/>
      <c r="L167" s="1739"/>
      <c r="M167" s="1739"/>
      <c r="N167" s="1739" t="s">
        <v>117</v>
      </c>
      <c r="O167" s="1739"/>
      <c r="P167" s="1739"/>
      <c r="Q167" s="1739"/>
      <c r="R167" s="1739"/>
      <c r="S167" s="1739"/>
      <c r="T167" s="1744" t="s">
        <v>118</v>
      </c>
      <c r="U167" s="1744"/>
      <c r="V167" s="1744"/>
      <c r="W167" s="1739" t="s">
        <v>11</v>
      </c>
      <c r="X167" s="1739"/>
      <c r="Y167" s="1808" t="s">
        <v>110</v>
      </c>
      <c r="Z167" s="1808"/>
      <c r="AA167" s="1808"/>
      <c r="AB167" s="1739" t="s">
        <v>119</v>
      </c>
      <c r="AC167" s="1739"/>
      <c r="AD167" s="1739"/>
      <c r="AE167" s="1739"/>
      <c r="AF167" s="1739"/>
      <c r="AG167" s="1739"/>
      <c r="AH167" s="1740"/>
      <c r="AI167" s="51"/>
      <c r="AJ167" s="1402"/>
      <c r="AK167" s="1403"/>
      <c r="AL167" s="1490"/>
      <c r="AM167" s="1117"/>
      <c r="AN167" s="1117"/>
      <c r="AO167" s="1117"/>
      <c r="AP167" s="1117"/>
      <c r="AQ167" s="1118"/>
      <c r="AR167" s="1119"/>
      <c r="AS167" s="1118"/>
      <c r="AT167" s="1119"/>
      <c r="AU167" s="1085"/>
      <c r="AV167" s="1085"/>
      <c r="AW167" s="1085"/>
      <c r="AX167" s="1085"/>
      <c r="AY167" s="1085"/>
      <c r="AZ167" s="1085"/>
      <c r="BA167" s="1085"/>
      <c r="BB167" s="1083"/>
      <c r="BC167" s="1792"/>
      <c r="BD167" s="1793"/>
      <c r="BE167" s="3"/>
      <c r="BF167" s="3"/>
      <c r="BG167" s="3"/>
      <c r="BH167" s="42"/>
      <c r="BI167" s="42"/>
      <c r="BJ167" s="42"/>
      <c r="BK167" s="42"/>
      <c r="BL167" s="42"/>
      <c r="BM167" s="42"/>
      <c r="BN167" s="42"/>
      <c r="BO167" s="42"/>
      <c r="BP167" s="42"/>
      <c r="BQ167" s="42"/>
      <c r="BR167" s="42"/>
      <c r="BS167" s="50"/>
      <c r="BT167" s="1079"/>
      <c r="BU167" s="1078"/>
      <c r="BV167" s="1078"/>
      <c r="BW167" s="1078"/>
      <c r="BX167" s="1078"/>
      <c r="BY167" s="1078"/>
      <c r="BZ167" s="1078"/>
      <c r="CA167" s="1078"/>
      <c r="CB167" s="1078"/>
      <c r="CC167" s="1078"/>
      <c r="CD167" s="1078"/>
      <c r="CE167" s="1078"/>
    </row>
    <row r="168" spans="1:83" ht="3" customHeight="1">
      <c r="A168" s="73"/>
      <c r="B168" s="73"/>
      <c r="C168" s="1787"/>
      <c r="D168" s="1788"/>
      <c r="E168" s="1703"/>
      <c r="F168" s="1703"/>
      <c r="G168" s="1748"/>
      <c r="H168" s="1711"/>
      <c r="I168" s="1711"/>
      <c r="J168" s="1711"/>
      <c r="K168" s="1711"/>
      <c r="L168" s="1711"/>
      <c r="M168" s="1711"/>
      <c r="N168" s="1711"/>
      <c r="O168" s="1711"/>
      <c r="P168" s="1711"/>
      <c r="Q168" s="1711"/>
      <c r="R168" s="1711"/>
      <c r="S168" s="1711"/>
      <c r="T168" s="1741"/>
      <c r="U168" s="1741"/>
      <c r="V168" s="1741"/>
      <c r="W168" s="1711"/>
      <c r="X168" s="1711"/>
      <c r="Y168" s="1714"/>
      <c r="Z168" s="1714"/>
      <c r="AA168" s="1714"/>
      <c r="AB168" s="1711"/>
      <c r="AC168" s="1711"/>
      <c r="AD168" s="1711"/>
      <c r="AE168" s="1711"/>
      <c r="AF168" s="1711"/>
      <c r="AG168" s="1711"/>
      <c r="AH168" s="1717"/>
      <c r="AI168" s="51"/>
      <c r="AJ168" s="1402"/>
      <c r="AK168" s="1403"/>
      <c r="AL168" s="1490"/>
      <c r="AM168" s="1117"/>
      <c r="AN168" s="1117"/>
      <c r="AO168" s="1117"/>
      <c r="AP168" s="1117"/>
      <c r="AQ168" s="1118"/>
      <c r="AR168" s="1119"/>
      <c r="AS168" s="1118"/>
      <c r="AT168" s="1119"/>
      <c r="AU168" s="1085"/>
      <c r="AV168" s="1085"/>
      <c r="AW168" s="1085"/>
      <c r="AX168" s="1085"/>
      <c r="AY168" s="1085"/>
      <c r="AZ168" s="1085"/>
      <c r="BA168" s="1085"/>
      <c r="BB168" s="1083"/>
      <c r="BC168" s="1792"/>
      <c r="BD168" s="1793"/>
      <c r="BE168" s="3"/>
      <c r="BF168" s="3"/>
      <c r="BG168" s="3"/>
      <c r="BH168" s="42"/>
      <c r="BI168" s="42"/>
      <c r="BJ168" s="42"/>
      <c r="BK168" s="42"/>
      <c r="BL168" s="42"/>
      <c r="BM168" s="42"/>
      <c r="BN168" s="42"/>
      <c r="BO168" s="42"/>
      <c r="BP168" s="42"/>
      <c r="BQ168" s="42"/>
      <c r="BR168" s="42"/>
      <c r="BS168" s="50"/>
      <c r="BT168" s="1078"/>
      <c r="BU168" s="1078"/>
      <c r="BV168" s="1078"/>
      <c r="BW168" s="1078"/>
      <c r="BX168" s="1078"/>
      <c r="BY168" s="1078"/>
      <c r="BZ168" s="1078"/>
      <c r="CA168" s="1078"/>
      <c r="CB168" s="1078"/>
      <c r="CC168" s="1078"/>
      <c r="CD168" s="1078"/>
      <c r="CE168" s="1078"/>
    </row>
    <row r="169" spans="1:83" ht="3" customHeight="1">
      <c r="A169" s="73"/>
      <c r="B169" s="73"/>
      <c r="C169" s="1787"/>
      <c r="D169" s="1788"/>
      <c r="E169" s="1703"/>
      <c r="F169" s="1703"/>
      <c r="G169" s="1749"/>
      <c r="H169" s="1712"/>
      <c r="I169" s="1712"/>
      <c r="J169" s="1712"/>
      <c r="K169" s="1712"/>
      <c r="L169" s="1712"/>
      <c r="M169" s="1712"/>
      <c r="N169" s="1712"/>
      <c r="O169" s="1712"/>
      <c r="P169" s="1712"/>
      <c r="Q169" s="1712"/>
      <c r="R169" s="1712"/>
      <c r="S169" s="1712"/>
      <c r="T169" s="1742"/>
      <c r="U169" s="1742"/>
      <c r="V169" s="1742"/>
      <c r="W169" s="1712"/>
      <c r="X169" s="1712"/>
      <c r="Y169" s="1715"/>
      <c r="Z169" s="1715"/>
      <c r="AA169" s="1715"/>
      <c r="AB169" s="1712"/>
      <c r="AC169" s="1712"/>
      <c r="AD169" s="1712"/>
      <c r="AE169" s="1712"/>
      <c r="AF169" s="1712"/>
      <c r="AG169" s="1712"/>
      <c r="AH169" s="1718"/>
      <c r="AI169" s="51"/>
      <c r="AJ169" s="1402"/>
      <c r="AK169" s="1403"/>
      <c r="AL169" s="1490"/>
      <c r="AM169" s="1117"/>
      <c r="AN169" s="1117"/>
      <c r="AO169" s="1117"/>
      <c r="AP169" s="1117"/>
      <c r="AQ169" s="1118"/>
      <c r="AR169" s="1119"/>
      <c r="AS169" s="1118"/>
      <c r="AT169" s="1119"/>
      <c r="AU169" s="1085"/>
      <c r="AV169" s="1085"/>
      <c r="AW169" s="1085"/>
      <c r="AX169" s="1085"/>
      <c r="AY169" s="1085"/>
      <c r="AZ169" s="1085"/>
      <c r="BA169" s="1085"/>
      <c r="BB169" s="1083"/>
      <c r="BC169" s="1792"/>
      <c r="BD169" s="1793"/>
      <c r="BE169" s="3"/>
      <c r="BF169" s="3"/>
      <c r="BG169" s="3"/>
      <c r="BH169" s="42"/>
      <c r="BI169" s="42"/>
      <c r="BJ169" s="42"/>
      <c r="BK169" s="42"/>
      <c r="BL169" s="42"/>
      <c r="BM169" s="42"/>
      <c r="BN169" s="42"/>
      <c r="BO169" s="42"/>
      <c r="BP169" s="42"/>
      <c r="BQ169" s="42"/>
      <c r="BR169" s="42"/>
      <c r="BS169" s="50"/>
      <c r="BT169" s="1078"/>
      <c r="BU169" s="1078"/>
      <c r="BV169" s="1078"/>
      <c r="BW169" s="1078"/>
      <c r="BX169" s="1078"/>
      <c r="BY169" s="1078"/>
      <c r="BZ169" s="1078"/>
      <c r="CA169" s="1078"/>
      <c r="CB169" s="1078"/>
      <c r="CC169" s="1078"/>
      <c r="CD169" s="1078"/>
      <c r="CE169" s="1078"/>
    </row>
    <row r="170" spans="1:83" ht="3" customHeight="1">
      <c r="A170" s="73"/>
      <c r="B170" s="73"/>
      <c r="C170" s="1787"/>
      <c r="D170" s="1788"/>
      <c r="E170" s="1703"/>
      <c r="F170" s="1703"/>
      <c r="G170" s="1604">
        <f>申告書作成!C288</f>
        <v>0</v>
      </c>
      <c r="H170" s="1604"/>
      <c r="I170" s="1604"/>
      <c r="J170" s="1604"/>
      <c r="K170" s="1604"/>
      <c r="L170" s="1604"/>
      <c r="M170" s="1743"/>
      <c r="N170" s="1719">
        <f>申告書作成!I288</f>
        <v>0</v>
      </c>
      <c r="O170" s="1720"/>
      <c r="P170" s="1720"/>
      <c r="Q170" s="1720"/>
      <c r="R170" s="1720"/>
      <c r="S170" s="1721"/>
      <c r="T170" s="1247"/>
      <c r="U170" s="1248"/>
      <c r="V170" s="1249"/>
      <c r="W170" s="1603">
        <f>申告書作成!M288</f>
        <v>0</v>
      </c>
      <c r="X170" s="1604"/>
      <c r="Y170" s="1102" t="str">
        <f>申告書作成!AP298</f>
        <v>　</v>
      </c>
      <c r="Z170" s="1103"/>
      <c r="AA170" s="1104"/>
      <c r="AB170" s="1728">
        <f>申告書作成!O288</f>
        <v>0</v>
      </c>
      <c r="AC170" s="1729"/>
      <c r="AD170" s="1729"/>
      <c r="AE170" s="90"/>
      <c r="AF170" s="90"/>
      <c r="AG170" s="90"/>
      <c r="AH170" s="91"/>
      <c r="AI170" s="51"/>
      <c r="AJ170" s="1402"/>
      <c r="AK170" s="1403"/>
      <c r="AL170" s="1490"/>
      <c r="AM170" s="1117"/>
      <c r="AN170" s="1117"/>
      <c r="AO170" s="1117"/>
      <c r="AP170" s="1117"/>
      <c r="AQ170" s="1118"/>
      <c r="AR170" s="1119"/>
      <c r="AS170" s="1118"/>
      <c r="AT170" s="1119"/>
      <c r="AU170" s="1085"/>
      <c r="AV170" s="1085"/>
      <c r="AW170" s="1085"/>
      <c r="AX170" s="1085"/>
      <c r="AY170" s="1085"/>
      <c r="AZ170" s="1085"/>
      <c r="BA170" s="1085"/>
      <c r="BB170" s="1083"/>
      <c r="BC170" s="1792"/>
      <c r="BD170" s="1793"/>
      <c r="BE170" s="3"/>
      <c r="BF170" s="3"/>
      <c r="BG170" s="3"/>
      <c r="BH170" s="42"/>
      <c r="BI170" s="42"/>
      <c r="BJ170" s="42"/>
      <c r="BK170" s="42"/>
      <c r="BL170" s="42"/>
      <c r="BM170" s="42"/>
      <c r="BN170" s="42"/>
      <c r="BO170" s="42"/>
      <c r="BP170" s="42"/>
      <c r="BQ170" s="42"/>
      <c r="BR170" s="42"/>
      <c r="BS170" s="50"/>
      <c r="BT170" s="1078"/>
      <c r="BU170" s="1078"/>
      <c r="BV170" s="1078"/>
      <c r="BW170" s="1078"/>
      <c r="BX170" s="1078"/>
      <c r="BY170" s="1078"/>
      <c r="BZ170" s="1078"/>
      <c r="CA170" s="1078"/>
      <c r="CB170" s="1078"/>
      <c r="CC170" s="1078"/>
      <c r="CD170" s="1078"/>
      <c r="CE170" s="1078"/>
    </row>
    <row r="171" spans="1:83" ht="3" customHeight="1">
      <c r="A171" s="73"/>
      <c r="B171" s="73"/>
      <c r="C171" s="1787"/>
      <c r="D171" s="1788"/>
      <c r="E171" s="1703"/>
      <c r="F171" s="1703"/>
      <c r="G171" s="1604"/>
      <c r="H171" s="1604"/>
      <c r="I171" s="1604"/>
      <c r="J171" s="1604"/>
      <c r="K171" s="1604"/>
      <c r="L171" s="1604"/>
      <c r="M171" s="1743"/>
      <c r="N171" s="1722"/>
      <c r="O171" s="1723"/>
      <c r="P171" s="1723"/>
      <c r="Q171" s="1723"/>
      <c r="R171" s="1723"/>
      <c r="S171" s="1724"/>
      <c r="T171" s="1247"/>
      <c r="U171" s="1248"/>
      <c r="V171" s="1249"/>
      <c r="W171" s="1603"/>
      <c r="X171" s="1604"/>
      <c r="Y171" s="1105"/>
      <c r="Z171" s="1106"/>
      <c r="AA171" s="1107"/>
      <c r="AB171" s="1730"/>
      <c r="AC171" s="1731"/>
      <c r="AD171" s="1731"/>
      <c r="AE171" s="90"/>
      <c r="AF171" s="90"/>
      <c r="AG171" s="90"/>
      <c r="AH171" s="91"/>
      <c r="AI171" s="51"/>
      <c r="AJ171" s="1402"/>
      <c r="AK171" s="1403"/>
      <c r="AL171" s="1679" t="s">
        <v>120</v>
      </c>
      <c r="AM171" s="1354"/>
      <c r="AN171" s="1354"/>
      <c r="AO171" s="1354"/>
      <c r="AP171" s="1355"/>
      <c r="AQ171" s="1597" t="s">
        <v>121</v>
      </c>
      <c r="AR171" s="1598"/>
      <c r="AS171" s="1597"/>
      <c r="AT171" s="1680"/>
      <c r="AU171" s="1085">
        <f>Sheet2!AA58</f>
        <v>0</v>
      </c>
      <c r="AV171" s="1085"/>
      <c r="AW171" s="1085"/>
      <c r="AX171" s="1085"/>
      <c r="AY171" s="1085"/>
      <c r="AZ171" s="1085"/>
      <c r="BA171" s="1085"/>
      <c r="BB171" s="1083" t="s">
        <v>185</v>
      </c>
      <c r="BC171" s="1792"/>
      <c r="BD171" s="1793"/>
      <c r="BE171" s="3"/>
      <c r="BF171" s="3"/>
      <c r="BG171" s="3"/>
      <c r="BH171" s="42"/>
      <c r="BI171" s="42"/>
      <c r="BJ171" s="42"/>
      <c r="BK171" s="42"/>
      <c r="BL171" s="42"/>
      <c r="BM171" s="42"/>
      <c r="BN171" s="42"/>
      <c r="BO171" s="42"/>
      <c r="BP171" s="42"/>
      <c r="BQ171" s="42"/>
      <c r="BR171" s="42"/>
      <c r="BS171" s="50"/>
      <c r="BT171" s="1078"/>
      <c r="BU171" s="1078"/>
      <c r="BV171" s="1078"/>
      <c r="BW171" s="1078"/>
      <c r="BX171" s="1078"/>
      <c r="BY171" s="1078"/>
      <c r="BZ171" s="1078"/>
      <c r="CA171" s="1078"/>
      <c r="CB171" s="1078"/>
      <c r="CC171" s="1078"/>
      <c r="CD171" s="1078"/>
      <c r="CE171" s="1078"/>
    </row>
    <row r="172" spans="1:83" ht="3" customHeight="1">
      <c r="A172" s="73"/>
      <c r="B172" s="73"/>
      <c r="C172" s="1787"/>
      <c r="D172" s="1788"/>
      <c r="E172" s="1703"/>
      <c r="F172" s="1703"/>
      <c r="G172" s="1604"/>
      <c r="H172" s="1604"/>
      <c r="I172" s="1604"/>
      <c r="J172" s="1604"/>
      <c r="K172" s="1604"/>
      <c r="L172" s="1604"/>
      <c r="M172" s="1743"/>
      <c r="N172" s="1722"/>
      <c r="O172" s="1723"/>
      <c r="P172" s="1723"/>
      <c r="Q172" s="1723"/>
      <c r="R172" s="1723"/>
      <c r="S172" s="1724"/>
      <c r="T172" s="1247"/>
      <c r="U172" s="1248"/>
      <c r="V172" s="1249"/>
      <c r="W172" s="1603"/>
      <c r="X172" s="1604"/>
      <c r="Y172" s="1105"/>
      <c r="Z172" s="1106"/>
      <c r="AA172" s="1107"/>
      <c r="AB172" s="1730"/>
      <c r="AC172" s="1731"/>
      <c r="AD172" s="1731"/>
      <c r="AE172" s="90"/>
      <c r="AF172" s="90"/>
      <c r="AG172" s="90"/>
      <c r="AH172" s="91"/>
      <c r="AI172" s="51"/>
      <c r="AJ172" s="1402"/>
      <c r="AK172" s="1403"/>
      <c r="AL172" s="1283"/>
      <c r="AM172" s="1284"/>
      <c r="AN172" s="1284"/>
      <c r="AO172" s="1284"/>
      <c r="AP172" s="1357"/>
      <c r="AQ172" s="1599"/>
      <c r="AR172" s="1600"/>
      <c r="AS172" s="1599"/>
      <c r="AT172" s="1681"/>
      <c r="AU172" s="1085"/>
      <c r="AV172" s="1085"/>
      <c r="AW172" s="1085"/>
      <c r="AX172" s="1085"/>
      <c r="AY172" s="1085"/>
      <c r="AZ172" s="1085"/>
      <c r="BA172" s="1085"/>
      <c r="BB172" s="1083"/>
      <c r="BC172" s="1792"/>
      <c r="BD172" s="1793"/>
      <c r="BE172" s="3"/>
      <c r="BF172" s="3"/>
      <c r="BG172" s="3"/>
      <c r="BH172" s="42"/>
      <c r="BI172" s="42"/>
      <c r="BJ172" s="42"/>
      <c r="BK172" s="42"/>
      <c r="BL172" s="42"/>
      <c r="BM172" s="42"/>
      <c r="BN172" s="42"/>
      <c r="BO172" s="42"/>
      <c r="BP172" s="42"/>
      <c r="BQ172" s="42"/>
      <c r="BR172" s="42"/>
      <c r="BS172" s="50"/>
      <c r="BT172" s="50"/>
      <c r="BU172" s="42"/>
      <c r="BV172" s="42"/>
      <c r="BW172" s="42"/>
      <c r="BX172" s="42"/>
      <c r="BY172" s="42"/>
      <c r="BZ172" s="42"/>
      <c r="CA172" s="42"/>
      <c r="CB172" s="42"/>
      <c r="CC172" s="42"/>
      <c r="CD172" s="42"/>
      <c r="CE172" s="43"/>
    </row>
    <row r="173" spans="1:83" ht="3" customHeight="1">
      <c r="A173" s="73"/>
      <c r="B173" s="73"/>
      <c r="C173" s="1787"/>
      <c r="D173" s="1788"/>
      <c r="E173" s="1703"/>
      <c r="F173" s="1703"/>
      <c r="G173" s="1604"/>
      <c r="H173" s="1604"/>
      <c r="I173" s="1604"/>
      <c r="J173" s="1604"/>
      <c r="K173" s="1604"/>
      <c r="L173" s="1604"/>
      <c r="M173" s="1743"/>
      <c r="N173" s="1722"/>
      <c r="O173" s="1723"/>
      <c r="P173" s="1723"/>
      <c r="Q173" s="1723"/>
      <c r="R173" s="1723"/>
      <c r="S173" s="1724"/>
      <c r="T173" s="1247"/>
      <c r="U173" s="1248"/>
      <c r="V173" s="1249"/>
      <c r="W173" s="1603"/>
      <c r="X173" s="1604"/>
      <c r="Y173" s="1105"/>
      <c r="Z173" s="1106"/>
      <c r="AA173" s="1107"/>
      <c r="AB173" s="1730"/>
      <c r="AC173" s="1731"/>
      <c r="AD173" s="1731"/>
      <c r="AE173" s="1731">
        <f>申告書作成!O290</f>
        <v>0</v>
      </c>
      <c r="AF173" s="1731"/>
      <c r="AG173" s="1542" t="s">
        <v>418</v>
      </c>
      <c r="AH173" s="1543"/>
      <c r="AI173" s="51"/>
      <c r="AJ173" s="1402"/>
      <c r="AK173" s="1403"/>
      <c r="AL173" s="1283"/>
      <c r="AM173" s="1284"/>
      <c r="AN173" s="1284"/>
      <c r="AO173" s="1284"/>
      <c r="AP173" s="1357"/>
      <c r="AQ173" s="1599"/>
      <c r="AR173" s="1600"/>
      <c r="AS173" s="1599"/>
      <c r="AT173" s="1681"/>
      <c r="AU173" s="1085"/>
      <c r="AV173" s="1085"/>
      <c r="AW173" s="1085"/>
      <c r="AX173" s="1085"/>
      <c r="AY173" s="1085"/>
      <c r="AZ173" s="1085"/>
      <c r="BA173" s="1085"/>
      <c r="BB173" s="1083"/>
      <c r="BC173" s="1792"/>
      <c r="BD173" s="1793"/>
      <c r="BE173" s="3"/>
      <c r="BF173" s="3"/>
      <c r="BG173" s="3"/>
      <c r="BH173" s="42"/>
      <c r="BI173" s="42"/>
      <c r="BJ173" s="42"/>
      <c r="BK173" s="42"/>
      <c r="BL173" s="42"/>
      <c r="BM173" s="42"/>
      <c r="BN173" s="42"/>
      <c r="BO173" s="42"/>
      <c r="BP173" s="42"/>
      <c r="BQ173" s="42"/>
      <c r="BR173" s="42"/>
      <c r="BS173" s="50"/>
      <c r="BT173" s="50"/>
      <c r="BU173" s="42"/>
      <c r="BV173" s="42"/>
      <c r="BW173" s="42"/>
      <c r="BX173" s="42"/>
      <c r="BY173" s="42"/>
      <c r="BZ173" s="42"/>
      <c r="CA173" s="42"/>
      <c r="CB173" s="42"/>
      <c r="CC173" s="42"/>
      <c r="CD173" s="42"/>
      <c r="CE173" s="43"/>
    </row>
    <row r="174" spans="1:83" ht="3" customHeight="1">
      <c r="A174" s="73"/>
      <c r="B174" s="73"/>
      <c r="C174" s="1787"/>
      <c r="D174" s="1788"/>
      <c r="E174" s="1703"/>
      <c r="F174" s="1703"/>
      <c r="G174" s="1604"/>
      <c r="H174" s="1604"/>
      <c r="I174" s="1604"/>
      <c r="J174" s="1604"/>
      <c r="K174" s="1604"/>
      <c r="L174" s="1604"/>
      <c r="M174" s="1743"/>
      <c r="N174" s="1722"/>
      <c r="O174" s="1723"/>
      <c r="P174" s="1723"/>
      <c r="Q174" s="1723"/>
      <c r="R174" s="1723"/>
      <c r="S174" s="1724"/>
      <c r="T174" s="1247"/>
      <c r="U174" s="1248"/>
      <c r="V174" s="1249"/>
      <c r="W174" s="1603"/>
      <c r="X174" s="1604"/>
      <c r="Y174" s="1105"/>
      <c r="Z174" s="1106"/>
      <c r="AA174" s="1107"/>
      <c r="AB174" s="1730"/>
      <c r="AC174" s="1731"/>
      <c r="AD174" s="1731"/>
      <c r="AE174" s="1731"/>
      <c r="AF174" s="1731"/>
      <c r="AG174" s="1542"/>
      <c r="AH174" s="1543"/>
      <c r="AI174" s="51"/>
      <c r="AJ174" s="1402"/>
      <c r="AK174" s="1403"/>
      <c r="AL174" s="1283"/>
      <c r="AM174" s="1284"/>
      <c r="AN174" s="1284"/>
      <c r="AO174" s="1284"/>
      <c r="AP174" s="1357"/>
      <c r="AQ174" s="1599"/>
      <c r="AR174" s="1600"/>
      <c r="AS174" s="1599"/>
      <c r="AT174" s="1681"/>
      <c r="AU174" s="1085"/>
      <c r="AV174" s="1085"/>
      <c r="AW174" s="1085"/>
      <c r="AX174" s="1085"/>
      <c r="AY174" s="1085"/>
      <c r="AZ174" s="1085"/>
      <c r="BA174" s="1085"/>
      <c r="BB174" s="1083"/>
      <c r="BC174" s="1792"/>
      <c r="BD174" s="1793"/>
      <c r="BE174" s="3"/>
      <c r="BF174" s="3"/>
      <c r="BG174" s="3"/>
      <c r="BH174" s="42"/>
      <c r="BI174" s="42"/>
      <c r="BJ174" s="42"/>
      <c r="BK174" s="42"/>
      <c r="BL174" s="42"/>
      <c r="BM174" s="42"/>
      <c r="BN174" s="42"/>
      <c r="BO174" s="42"/>
      <c r="BP174" s="42"/>
      <c r="BQ174" s="42"/>
      <c r="BR174" s="42"/>
      <c r="BS174" s="50"/>
      <c r="BT174" s="50"/>
      <c r="BU174" s="42"/>
      <c r="BV174" s="42"/>
      <c r="BW174" s="42"/>
      <c r="BX174" s="42"/>
      <c r="BY174" s="42"/>
      <c r="BZ174" s="42"/>
      <c r="CA174" s="42"/>
      <c r="CB174" s="42"/>
      <c r="CC174" s="42"/>
      <c r="CD174" s="42"/>
      <c r="CE174" s="43"/>
    </row>
    <row r="175" spans="1:83" ht="3" customHeight="1" thickBot="1">
      <c r="A175" s="73"/>
      <c r="B175" s="73"/>
      <c r="C175" s="1787"/>
      <c r="D175" s="1788"/>
      <c r="E175" s="1703"/>
      <c r="F175" s="1703"/>
      <c r="G175" s="1604"/>
      <c r="H175" s="1604"/>
      <c r="I175" s="1604"/>
      <c r="J175" s="1604"/>
      <c r="K175" s="1604"/>
      <c r="L175" s="1604"/>
      <c r="M175" s="1743"/>
      <c r="N175" s="1725"/>
      <c r="O175" s="1726"/>
      <c r="P175" s="1726"/>
      <c r="Q175" s="1726"/>
      <c r="R175" s="1726"/>
      <c r="S175" s="1727"/>
      <c r="T175" s="1247"/>
      <c r="U175" s="1248"/>
      <c r="V175" s="1249"/>
      <c r="W175" s="1603"/>
      <c r="X175" s="1604"/>
      <c r="Y175" s="1105"/>
      <c r="Z175" s="1106"/>
      <c r="AA175" s="1107"/>
      <c r="AB175" s="1732"/>
      <c r="AC175" s="1733"/>
      <c r="AD175" s="1733"/>
      <c r="AE175" s="1733"/>
      <c r="AF175" s="1733"/>
      <c r="AG175" s="1734"/>
      <c r="AH175" s="1735"/>
      <c r="AI175" s="51"/>
      <c r="AJ175" s="1402"/>
      <c r="AK175" s="1403"/>
      <c r="AL175" s="1283"/>
      <c r="AM175" s="1284"/>
      <c r="AN175" s="1284"/>
      <c r="AO175" s="1284"/>
      <c r="AP175" s="1357"/>
      <c r="AQ175" s="1599"/>
      <c r="AR175" s="1600"/>
      <c r="AS175" s="1599"/>
      <c r="AT175" s="1681"/>
      <c r="AU175" s="1085"/>
      <c r="AV175" s="1085"/>
      <c r="AW175" s="1085"/>
      <c r="AX175" s="1085"/>
      <c r="AY175" s="1085"/>
      <c r="AZ175" s="1085"/>
      <c r="BA175" s="1085"/>
      <c r="BB175" s="1083"/>
      <c r="BC175" s="1792"/>
      <c r="BD175" s="1793"/>
      <c r="BE175" s="3"/>
      <c r="BF175" s="3"/>
      <c r="BG175" s="3"/>
      <c r="BH175" s="42"/>
      <c r="BI175" s="42"/>
      <c r="BJ175" s="42"/>
      <c r="BK175" s="42"/>
      <c r="BL175" s="42"/>
      <c r="BM175" s="42"/>
      <c r="BN175" s="42"/>
      <c r="BO175" s="42"/>
      <c r="BP175" s="42"/>
      <c r="BQ175" s="42"/>
      <c r="BR175" s="42"/>
      <c r="BS175" s="50"/>
      <c r="BT175" s="50"/>
      <c r="BU175" s="42"/>
      <c r="BV175" s="42"/>
      <c r="BW175" s="42"/>
      <c r="BX175" s="42"/>
      <c r="BY175" s="42"/>
      <c r="BZ175" s="42"/>
      <c r="CA175" s="42"/>
      <c r="CB175" s="42"/>
      <c r="CC175" s="42"/>
      <c r="CD175" s="42"/>
      <c r="CE175" s="43"/>
    </row>
    <row r="176" spans="1:83" ht="3" customHeight="1">
      <c r="A176" s="73"/>
      <c r="B176" s="73"/>
      <c r="C176" s="1787"/>
      <c r="D176" s="1788"/>
      <c r="E176" s="1703"/>
      <c r="F176" s="1704"/>
      <c r="G176" s="1705" t="s">
        <v>122</v>
      </c>
      <c r="H176" s="1706"/>
      <c r="I176" s="1706"/>
      <c r="J176" s="1706"/>
      <c r="K176" s="1706"/>
      <c r="L176" s="1706"/>
      <c r="M176" s="1706"/>
      <c r="N176" s="1670"/>
      <c r="O176" s="1671"/>
      <c r="P176" s="1671"/>
      <c r="Q176" s="1671"/>
      <c r="R176" s="1671"/>
      <c r="S176" s="1671"/>
      <c r="T176" s="1671"/>
      <c r="U176" s="1671"/>
      <c r="V176" s="1671"/>
      <c r="W176" s="1671"/>
      <c r="X176" s="1671"/>
      <c r="Y176" s="1671"/>
      <c r="Z176" s="1671"/>
      <c r="AA176" s="1671"/>
      <c r="AB176" s="1671"/>
      <c r="AC176" s="1671"/>
      <c r="AD176" s="1671"/>
      <c r="AE176" s="1671"/>
      <c r="AF176" s="1671"/>
      <c r="AG176" s="1671"/>
      <c r="AH176" s="1672"/>
      <c r="AI176" s="51"/>
      <c r="AJ176" s="1402"/>
      <c r="AK176" s="1403"/>
      <c r="AL176" s="1285"/>
      <c r="AM176" s="1286"/>
      <c r="AN176" s="1286"/>
      <c r="AO176" s="1286"/>
      <c r="AP176" s="1359"/>
      <c r="AQ176" s="1601"/>
      <c r="AR176" s="1602"/>
      <c r="AS176" s="1601"/>
      <c r="AT176" s="1682"/>
      <c r="AU176" s="1085"/>
      <c r="AV176" s="1085"/>
      <c r="AW176" s="1085"/>
      <c r="AX176" s="1085"/>
      <c r="AY176" s="1085"/>
      <c r="AZ176" s="1085"/>
      <c r="BA176" s="1085"/>
      <c r="BB176" s="1083"/>
      <c r="BC176" s="1792"/>
      <c r="BD176" s="1793"/>
      <c r="BE176" s="3"/>
      <c r="BF176" s="3"/>
      <c r="BG176" s="3"/>
      <c r="BH176" s="3"/>
      <c r="BI176" s="3"/>
      <c r="BJ176" s="3"/>
      <c r="BK176" s="3"/>
      <c r="BL176" s="3"/>
      <c r="BM176" s="3"/>
      <c r="BN176" s="3"/>
      <c r="BO176" s="3"/>
      <c r="BP176" s="3"/>
      <c r="BQ176" s="3"/>
      <c r="BR176" s="3"/>
      <c r="BS176" s="92"/>
      <c r="BT176" s="92"/>
      <c r="BU176" s="3"/>
      <c r="BV176" s="3"/>
      <c r="BW176" s="3"/>
      <c r="BX176" s="3"/>
      <c r="BY176" s="3"/>
      <c r="BZ176" s="3"/>
      <c r="CA176" s="3"/>
      <c r="CB176" s="3"/>
      <c r="CC176" s="3"/>
      <c r="CD176" s="3"/>
    </row>
    <row r="177" spans="1:82" ht="3" customHeight="1">
      <c r="A177" s="73"/>
      <c r="B177" s="73"/>
      <c r="C177" s="1787"/>
      <c r="D177" s="1788"/>
      <c r="E177" s="1703"/>
      <c r="F177" s="1704"/>
      <c r="G177" s="1707"/>
      <c r="H177" s="1384"/>
      <c r="I177" s="1384"/>
      <c r="J177" s="1384"/>
      <c r="K177" s="1384"/>
      <c r="L177" s="1384"/>
      <c r="M177" s="1384"/>
      <c r="N177" s="1673"/>
      <c r="O177" s="1674"/>
      <c r="P177" s="1674"/>
      <c r="Q177" s="1674"/>
      <c r="R177" s="1674"/>
      <c r="S177" s="1674"/>
      <c r="T177" s="1674"/>
      <c r="U177" s="1674"/>
      <c r="V177" s="1674"/>
      <c r="W177" s="1674"/>
      <c r="X177" s="1674"/>
      <c r="Y177" s="1674"/>
      <c r="Z177" s="1674"/>
      <c r="AA177" s="1674"/>
      <c r="AB177" s="1674"/>
      <c r="AC177" s="1674"/>
      <c r="AD177" s="1674"/>
      <c r="AE177" s="1674"/>
      <c r="AF177" s="1674"/>
      <c r="AG177" s="1674"/>
      <c r="AH177" s="1675"/>
      <c r="AI177" s="51"/>
      <c r="AJ177" s="1402"/>
      <c r="AK177" s="1403"/>
      <c r="AL177" s="1490" t="s">
        <v>123</v>
      </c>
      <c r="AM177" s="1117"/>
      <c r="AN177" s="1117"/>
      <c r="AO177" s="1117"/>
      <c r="AP177" s="1117"/>
      <c r="AQ177" s="1118" t="s">
        <v>124</v>
      </c>
      <c r="AR177" s="1118"/>
      <c r="AS177" s="1736"/>
      <c r="AT177" s="1601"/>
      <c r="AU177" s="1085">
        <f>Sheet2!B49</f>
        <v>0</v>
      </c>
      <c r="AV177" s="1085"/>
      <c r="AW177" s="1085"/>
      <c r="AX177" s="1085"/>
      <c r="AY177" s="1085"/>
      <c r="AZ177" s="1085"/>
      <c r="BA177" s="1085"/>
      <c r="BB177" s="1083" t="s">
        <v>185</v>
      </c>
      <c r="BC177" s="1792"/>
      <c r="BD177" s="1793"/>
      <c r="BE177" s="3"/>
      <c r="BF177" s="3"/>
      <c r="BG177" s="3"/>
      <c r="BH177" s="3"/>
      <c r="BI177" s="3"/>
      <c r="BJ177" s="3"/>
      <c r="BK177" s="3"/>
      <c r="BL177" s="3"/>
      <c r="BM177" s="3"/>
      <c r="BN177" s="3"/>
      <c r="BO177" s="3"/>
      <c r="BP177" s="3"/>
      <c r="BQ177" s="3"/>
      <c r="BR177" s="3"/>
      <c r="BS177" s="92"/>
      <c r="BT177" s="92"/>
      <c r="BU177" s="3"/>
      <c r="BV177" s="3"/>
      <c r="BW177" s="3"/>
      <c r="BX177" s="3"/>
      <c r="BY177" s="3"/>
      <c r="BZ177" s="3"/>
      <c r="CA177" s="3"/>
      <c r="CB177" s="3"/>
      <c r="CC177" s="3"/>
      <c r="CD177" s="3"/>
    </row>
    <row r="178" spans="1:82" ht="3" customHeight="1">
      <c r="A178" s="73"/>
      <c r="B178" s="73"/>
      <c r="C178" s="1787"/>
      <c r="D178" s="1788"/>
      <c r="E178" s="1703"/>
      <c r="F178" s="1704"/>
      <c r="G178" s="1707"/>
      <c r="H178" s="1384"/>
      <c r="I178" s="1384"/>
      <c r="J178" s="1384"/>
      <c r="K178" s="1384"/>
      <c r="L178" s="1384"/>
      <c r="M178" s="1384"/>
      <c r="N178" s="1673"/>
      <c r="O178" s="1674"/>
      <c r="P178" s="1674"/>
      <c r="Q178" s="1674"/>
      <c r="R178" s="1674"/>
      <c r="S178" s="1674"/>
      <c r="T178" s="1674"/>
      <c r="U178" s="1674"/>
      <c r="V178" s="1674"/>
      <c r="W178" s="1674"/>
      <c r="X178" s="1674"/>
      <c r="Y178" s="1674"/>
      <c r="Z178" s="1674"/>
      <c r="AA178" s="1674"/>
      <c r="AB178" s="1674"/>
      <c r="AC178" s="1674"/>
      <c r="AD178" s="1674"/>
      <c r="AE178" s="1674"/>
      <c r="AF178" s="1674"/>
      <c r="AG178" s="1674"/>
      <c r="AH178" s="1675"/>
      <c r="AI178" s="51"/>
      <c r="AJ178" s="1402"/>
      <c r="AK178" s="1403"/>
      <c r="AL178" s="1490"/>
      <c r="AM178" s="1117"/>
      <c r="AN178" s="1117"/>
      <c r="AO178" s="1117"/>
      <c r="AP178" s="1117"/>
      <c r="AQ178" s="1118"/>
      <c r="AR178" s="1118"/>
      <c r="AS178" s="1118"/>
      <c r="AT178" s="1119"/>
      <c r="AU178" s="1085"/>
      <c r="AV178" s="1085"/>
      <c r="AW178" s="1085"/>
      <c r="AX178" s="1085"/>
      <c r="AY178" s="1085"/>
      <c r="AZ178" s="1085"/>
      <c r="BA178" s="1085"/>
      <c r="BB178" s="1083"/>
      <c r="BC178" s="1792"/>
      <c r="BD178" s="1793"/>
      <c r="BE178" s="3"/>
      <c r="BF178" s="3"/>
      <c r="BG178" s="3"/>
      <c r="BH178" s="3"/>
      <c r="BI178" s="3"/>
      <c r="BJ178" s="3"/>
      <c r="BK178" s="3"/>
      <c r="BL178" s="3"/>
      <c r="BM178" s="3"/>
      <c r="BN178" s="3"/>
      <c r="BO178" s="3"/>
      <c r="BP178" s="3"/>
      <c r="BQ178" s="3"/>
      <c r="BR178" s="3"/>
      <c r="BS178" s="92"/>
      <c r="BT178" s="92"/>
      <c r="BU178" s="3"/>
      <c r="BV178" s="3"/>
      <c r="BW178" s="3"/>
      <c r="BX178" s="3"/>
      <c r="BY178" s="3"/>
      <c r="BZ178" s="3"/>
      <c r="CA178" s="3"/>
      <c r="CB178" s="3"/>
      <c r="CC178" s="3"/>
      <c r="CD178" s="3"/>
    </row>
    <row r="179" spans="1:82" ht="3" customHeight="1" thickBot="1">
      <c r="A179" s="73"/>
      <c r="B179" s="73"/>
      <c r="C179" s="1787"/>
      <c r="D179" s="1788"/>
      <c r="E179" s="1703"/>
      <c r="F179" s="1704"/>
      <c r="G179" s="1708"/>
      <c r="H179" s="1709"/>
      <c r="I179" s="1709"/>
      <c r="J179" s="1709"/>
      <c r="K179" s="1709"/>
      <c r="L179" s="1709"/>
      <c r="M179" s="1709"/>
      <c r="N179" s="1676"/>
      <c r="O179" s="1677"/>
      <c r="P179" s="1677"/>
      <c r="Q179" s="1677"/>
      <c r="R179" s="1677"/>
      <c r="S179" s="1677"/>
      <c r="T179" s="1677"/>
      <c r="U179" s="1677"/>
      <c r="V179" s="1677"/>
      <c r="W179" s="1677"/>
      <c r="X179" s="1677"/>
      <c r="Y179" s="1677"/>
      <c r="Z179" s="1677"/>
      <c r="AA179" s="1677"/>
      <c r="AB179" s="1677"/>
      <c r="AC179" s="1677"/>
      <c r="AD179" s="1677"/>
      <c r="AE179" s="1677"/>
      <c r="AF179" s="1677"/>
      <c r="AG179" s="1677"/>
      <c r="AH179" s="1678"/>
      <c r="AI179" s="51"/>
      <c r="AJ179" s="1402"/>
      <c r="AK179" s="1403"/>
      <c r="AL179" s="1490"/>
      <c r="AM179" s="1117"/>
      <c r="AN179" s="1117"/>
      <c r="AO179" s="1117"/>
      <c r="AP179" s="1117"/>
      <c r="AQ179" s="1118"/>
      <c r="AR179" s="1118"/>
      <c r="AS179" s="1118"/>
      <c r="AT179" s="1119"/>
      <c r="AU179" s="1085"/>
      <c r="AV179" s="1085"/>
      <c r="AW179" s="1085"/>
      <c r="AX179" s="1085"/>
      <c r="AY179" s="1085"/>
      <c r="AZ179" s="1085"/>
      <c r="BA179" s="1085"/>
      <c r="BB179" s="1083"/>
      <c r="BC179" s="1792"/>
      <c r="BD179" s="1793"/>
      <c r="BE179" s="3"/>
      <c r="BF179" s="3"/>
      <c r="BG179" s="3"/>
      <c r="BH179" s="3"/>
      <c r="BI179" s="3"/>
      <c r="BJ179" s="3"/>
      <c r="BK179" s="3"/>
      <c r="BL179" s="3"/>
      <c r="BM179" s="3"/>
      <c r="BN179" s="3"/>
      <c r="BO179" s="3"/>
      <c r="BP179" s="3"/>
      <c r="BQ179" s="3"/>
      <c r="BR179" s="3"/>
      <c r="BS179" s="92"/>
      <c r="BT179" s="92"/>
      <c r="BU179" s="3"/>
      <c r="BV179" s="3"/>
      <c r="BW179" s="3"/>
      <c r="BX179" s="3"/>
      <c r="BY179" s="3"/>
      <c r="BZ179" s="3"/>
      <c r="CA179" s="3"/>
      <c r="CB179" s="3"/>
      <c r="CC179" s="3"/>
      <c r="CD179" s="3"/>
    </row>
    <row r="180" spans="1:82" ht="3" customHeight="1">
      <c r="A180" s="73"/>
      <c r="B180" s="73"/>
      <c r="C180" s="1787"/>
      <c r="D180" s="1788"/>
      <c r="E180" s="1703">
        <v>2</v>
      </c>
      <c r="F180" s="1703"/>
      <c r="G180" s="1748" t="s">
        <v>106</v>
      </c>
      <c r="H180" s="1711"/>
      <c r="I180" s="1711"/>
      <c r="J180" s="1711"/>
      <c r="K180" s="1711"/>
      <c r="L180" s="1711"/>
      <c r="M180" s="1711"/>
      <c r="N180" s="1711" t="s">
        <v>117</v>
      </c>
      <c r="O180" s="1711"/>
      <c r="P180" s="1711"/>
      <c r="Q180" s="1711"/>
      <c r="R180" s="1711"/>
      <c r="S180" s="1711"/>
      <c r="T180" s="1741" t="s">
        <v>118</v>
      </c>
      <c r="U180" s="1741"/>
      <c r="V180" s="1741"/>
      <c r="W180" s="1711" t="s">
        <v>11</v>
      </c>
      <c r="X180" s="1711"/>
      <c r="Y180" s="1714" t="s">
        <v>110</v>
      </c>
      <c r="Z180" s="1714"/>
      <c r="AA180" s="1714"/>
      <c r="AB180" s="1711" t="s">
        <v>119</v>
      </c>
      <c r="AC180" s="1711"/>
      <c r="AD180" s="1711"/>
      <c r="AE180" s="1711"/>
      <c r="AF180" s="1711"/>
      <c r="AG180" s="1711"/>
      <c r="AH180" s="1717"/>
      <c r="AI180" s="51"/>
      <c r="AJ180" s="1402"/>
      <c r="AK180" s="1403"/>
      <c r="AL180" s="1490"/>
      <c r="AM180" s="1117"/>
      <c r="AN180" s="1117"/>
      <c r="AO180" s="1117"/>
      <c r="AP180" s="1117"/>
      <c r="AQ180" s="1118"/>
      <c r="AR180" s="1118"/>
      <c r="AS180" s="1118"/>
      <c r="AT180" s="1119"/>
      <c r="AU180" s="1085"/>
      <c r="AV180" s="1085"/>
      <c r="AW180" s="1085"/>
      <c r="AX180" s="1085"/>
      <c r="AY180" s="1085"/>
      <c r="AZ180" s="1085"/>
      <c r="BA180" s="1085"/>
      <c r="BB180" s="1083"/>
      <c r="BC180" s="1792"/>
      <c r="BD180" s="1793"/>
      <c r="BE180" s="3"/>
      <c r="BF180" s="3"/>
      <c r="BG180" s="3"/>
      <c r="BH180" s="3"/>
      <c r="BI180" s="3"/>
      <c r="BJ180" s="3"/>
      <c r="BK180" s="3"/>
      <c r="BL180" s="3"/>
      <c r="BM180" s="3"/>
      <c r="BN180" s="3"/>
      <c r="BO180" s="3"/>
      <c r="BP180" s="3"/>
      <c r="BQ180" s="3"/>
      <c r="BR180" s="3"/>
      <c r="BS180" s="92"/>
      <c r="BT180" s="92"/>
      <c r="BU180" s="3"/>
      <c r="BV180" s="3"/>
      <c r="BW180" s="3"/>
      <c r="BX180" s="3"/>
      <c r="BY180" s="3"/>
      <c r="BZ180" s="3"/>
      <c r="CA180" s="3"/>
      <c r="CB180" s="3"/>
      <c r="CC180" s="3"/>
      <c r="CD180" s="3"/>
    </row>
    <row r="181" spans="1:82" ht="3" customHeight="1">
      <c r="A181" s="73"/>
      <c r="B181" s="73"/>
      <c r="C181" s="1787"/>
      <c r="D181" s="1788"/>
      <c r="E181" s="1703"/>
      <c r="F181" s="1703"/>
      <c r="G181" s="1748"/>
      <c r="H181" s="1711"/>
      <c r="I181" s="1711"/>
      <c r="J181" s="1711"/>
      <c r="K181" s="1711"/>
      <c r="L181" s="1711"/>
      <c r="M181" s="1711"/>
      <c r="N181" s="1711"/>
      <c r="O181" s="1711"/>
      <c r="P181" s="1711"/>
      <c r="Q181" s="1711"/>
      <c r="R181" s="1711"/>
      <c r="S181" s="1711"/>
      <c r="T181" s="1741"/>
      <c r="U181" s="1741"/>
      <c r="V181" s="1741"/>
      <c r="W181" s="1711"/>
      <c r="X181" s="1711"/>
      <c r="Y181" s="1714"/>
      <c r="Z181" s="1714"/>
      <c r="AA181" s="1714"/>
      <c r="AB181" s="1711"/>
      <c r="AC181" s="1711"/>
      <c r="AD181" s="1711"/>
      <c r="AE181" s="1711"/>
      <c r="AF181" s="1711"/>
      <c r="AG181" s="1711"/>
      <c r="AH181" s="1717"/>
      <c r="AI181" s="51"/>
      <c r="AJ181" s="1402"/>
      <c r="AK181" s="1403"/>
      <c r="AL181" s="1490"/>
      <c r="AM181" s="1117"/>
      <c r="AN181" s="1117"/>
      <c r="AO181" s="1117"/>
      <c r="AP181" s="1117"/>
      <c r="AQ181" s="1118"/>
      <c r="AR181" s="1118"/>
      <c r="AS181" s="1118"/>
      <c r="AT181" s="1119"/>
      <c r="AU181" s="1085"/>
      <c r="AV181" s="1085"/>
      <c r="AW181" s="1085"/>
      <c r="AX181" s="1085"/>
      <c r="AY181" s="1085"/>
      <c r="AZ181" s="1085"/>
      <c r="BA181" s="1085"/>
      <c r="BB181" s="1083"/>
      <c r="BC181" s="1792"/>
      <c r="BD181" s="1793"/>
      <c r="BE181" s="3"/>
      <c r="BF181" s="3"/>
      <c r="BG181" s="3"/>
      <c r="BH181" s="3"/>
      <c r="BI181" s="3"/>
      <c r="BJ181" s="3"/>
      <c r="BK181" s="3"/>
      <c r="BL181" s="3"/>
      <c r="BM181" s="3"/>
      <c r="BN181" s="3"/>
      <c r="BO181" s="3"/>
      <c r="BP181" s="3"/>
      <c r="BQ181" s="3"/>
      <c r="BR181" s="3"/>
      <c r="BS181" s="92"/>
      <c r="BT181" s="92"/>
      <c r="BU181" s="3"/>
      <c r="BV181" s="3"/>
      <c r="BW181" s="3"/>
      <c r="BX181" s="3"/>
      <c r="BY181" s="3"/>
      <c r="BZ181" s="3"/>
      <c r="CA181" s="3"/>
      <c r="CB181" s="3"/>
      <c r="CC181" s="3"/>
      <c r="CD181" s="3"/>
    </row>
    <row r="182" spans="1:82" ht="3" customHeight="1">
      <c r="A182" s="73"/>
      <c r="B182" s="73"/>
      <c r="C182" s="1787"/>
      <c r="D182" s="1788"/>
      <c r="E182" s="1703"/>
      <c r="F182" s="1703"/>
      <c r="G182" s="1749"/>
      <c r="H182" s="1712"/>
      <c r="I182" s="1712"/>
      <c r="J182" s="1712"/>
      <c r="K182" s="1712"/>
      <c r="L182" s="1712"/>
      <c r="M182" s="1712"/>
      <c r="N182" s="1712"/>
      <c r="O182" s="1712"/>
      <c r="P182" s="1712"/>
      <c r="Q182" s="1712"/>
      <c r="R182" s="1712"/>
      <c r="S182" s="1712"/>
      <c r="T182" s="1742"/>
      <c r="U182" s="1742"/>
      <c r="V182" s="1742"/>
      <c r="W182" s="1712"/>
      <c r="X182" s="1712"/>
      <c r="Y182" s="1715"/>
      <c r="Z182" s="1715"/>
      <c r="AA182" s="1715"/>
      <c r="AB182" s="1712"/>
      <c r="AC182" s="1712"/>
      <c r="AD182" s="1712"/>
      <c r="AE182" s="1712"/>
      <c r="AF182" s="1712"/>
      <c r="AG182" s="1712"/>
      <c r="AH182" s="1718"/>
      <c r="AI182" s="51"/>
      <c r="AJ182" s="1402"/>
      <c r="AK182" s="1403"/>
      <c r="AL182" s="1490"/>
      <c r="AM182" s="1117"/>
      <c r="AN182" s="1117"/>
      <c r="AO182" s="1117"/>
      <c r="AP182" s="1117"/>
      <c r="AQ182" s="1118"/>
      <c r="AR182" s="1118"/>
      <c r="AS182" s="1118"/>
      <c r="AT182" s="1119"/>
      <c r="AU182" s="1085"/>
      <c r="AV182" s="1085"/>
      <c r="AW182" s="1085"/>
      <c r="AX182" s="1085"/>
      <c r="AY182" s="1085"/>
      <c r="AZ182" s="1085"/>
      <c r="BA182" s="1085"/>
      <c r="BB182" s="1083"/>
      <c r="BC182" s="1792"/>
      <c r="BD182" s="1793"/>
      <c r="BE182" s="3"/>
      <c r="BF182" s="3"/>
      <c r="BG182" s="3"/>
      <c r="BH182" s="3"/>
      <c r="BI182" s="3"/>
      <c r="BJ182" s="3"/>
      <c r="BK182" s="3"/>
      <c r="BL182" s="3"/>
      <c r="BM182" s="3"/>
      <c r="BN182" s="3"/>
      <c r="BO182" s="3"/>
      <c r="BP182" s="3"/>
      <c r="BQ182" s="3"/>
      <c r="BR182" s="3"/>
      <c r="BS182" s="92"/>
      <c r="BT182" s="92"/>
      <c r="BU182" s="3"/>
      <c r="BV182" s="3"/>
      <c r="BW182" s="3"/>
      <c r="BX182" s="3"/>
      <c r="BY182" s="3"/>
      <c r="BZ182" s="3"/>
      <c r="CA182" s="3"/>
      <c r="CB182" s="3"/>
      <c r="CC182" s="3"/>
      <c r="CD182" s="3"/>
    </row>
    <row r="183" spans="1:82" ht="3" customHeight="1">
      <c r="A183" s="73"/>
      <c r="B183" s="73"/>
      <c r="C183" s="1787"/>
      <c r="D183" s="1788"/>
      <c r="E183" s="1703"/>
      <c r="F183" s="1703"/>
      <c r="G183" s="1750">
        <f>申告書作成!C293</f>
        <v>0</v>
      </c>
      <c r="H183" s="1751"/>
      <c r="I183" s="1751"/>
      <c r="J183" s="1751"/>
      <c r="K183" s="1751"/>
      <c r="L183" s="1751"/>
      <c r="M183" s="1752"/>
      <c r="N183" s="1719">
        <f>申告書作成!I293</f>
        <v>0</v>
      </c>
      <c r="O183" s="1720"/>
      <c r="P183" s="1720"/>
      <c r="Q183" s="1720"/>
      <c r="R183" s="1720"/>
      <c r="S183" s="1721"/>
      <c r="T183" s="1603"/>
      <c r="U183" s="1604"/>
      <c r="V183" s="1743"/>
      <c r="W183" s="1603">
        <f>申告書作成!M293</f>
        <v>0</v>
      </c>
      <c r="X183" s="1604"/>
      <c r="Y183" s="1102" t="str">
        <f>申告書作成!AP303</f>
        <v>　</v>
      </c>
      <c r="Z183" s="1103"/>
      <c r="AA183" s="1104"/>
      <c r="AB183" s="1728">
        <f>申告書作成!O293</f>
        <v>0</v>
      </c>
      <c r="AC183" s="1729"/>
      <c r="AD183" s="1729"/>
      <c r="AE183" s="78"/>
      <c r="AF183" s="78"/>
      <c r="AG183" s="78"/>
      <c r="AH183" s="79"/>
      <c r="AI183" s="51"/>
      <c r="AJ183" s="1402"/>
      <c r="AK183" s="1403"/>
      <c r="AL183" s="1490" t="s">
        <v>125</v>
      </c>
      <c r="AM183" s="1117"/>
      <c r="AN183" s="1117"/>
      <c r="AO183" s="1117"/>
      <c r="AP183" s="1117"/>
      <c r="AQ183" s="1737" t="s">
        <v>126</v>
      </c>
      <c r="AR183" s="1738"/>
      <c r="AS183" s="1118"/>
      <c r="AT183" s="1119"/>
      <c r="AU183" s="1085">
        <f>Sheet2!L45</f>
        <v>0</v>
      </c>
      <c r="AV183" s="1085"/>
      <c r="AW183" s="1085"/>
      <c r="AX183" s="1085"/>
      <c r="AY183" s="1085"/>
      <c r="AZ183" s="1085"/>
      <c r="BA183" s="1085"/>
      <c r="BB183" s="1083" t="s">
        <v>185</v>
      </c>
      <c r="BC183" s="1792"/>
      <c r="BD183" s="1793"/>
      <c r="BE183" s="3"/>
      <c r="BF183" s="3"/>
      <c r="BG183" s="3"/>
      <c r="BH183" s="3"/>
      <c r="BI183" s="3"/>
      <c r="BJ183" s="3"/>
      <c r="BK183" s="3"/>
      <c r="BL183" s="3"/>
      <c r="BM183" s="3"/>
      <c r="BN183" s="3"/>
      <c r="BO183" s="3"/>
      <c r="BP183" s="3"/>
      <c r="BQ183" s="3"/>
      <c r="BR183" s="3"/>
      <c r="BS183" s="92"/>
      <c r="BT183" s="92"/>
      <c r="BU183" s="3"/>
      <c r="BV183" s="3"/>
      <c r="BW183" s="3"/>
      <c r="BX183" s="3"/>
      <c r="BY183" s="3"/>
      <c r="BZ183" s="3"/>
      <c r="CA183" s="3"/>
      <c r="CB183" s="3"/>
      <c r="CC183" s="3"/>
      <c r="CD183" s="3"/>
    </row>
    <row r="184" spans="1:82" ht="3" customHeight="1">
      <c r="A184" s="73"/>
      <c r="B184" s="73"/>
      <c r="C184" s="1787"/>
      <c r="D184" s="1788"/>
      <c r="E184" s="1703"/>
      <c r="F184" s="1703"/>
      <c r="G184" s="1753"/>
      <c r="H184" s="1604"/>
      <c r="I184" s="1604"/>
      <c r="J184" s="1604"/>
      <c r="K184" s="1604"/>
      <c r="L184" s="1604"/>
      <c r="M184" s="1743"/>
      <c r="N184" s="1722"/>
      <c r="O184" s="1723"/>
      <c r="P184" s="1723"/>
      <c r="Q184" s="1723"/>
      <c r="R184" s="1723"/>
      <c r="S184" s="1724"/>
      <c r="T184" s="1603"/>
      <c r="U184" s="1604"/>
      <c r="V184" s="1743"/>
      <c r="W184" s="1603"/>
      <c r="X184" s="1604"/>
      <c r="Y184" s="1105"/>
      <c r="Z184" s="1106"/>
      <c r="AA184" s="1107"/>
      <c r="AB184" s="1730"/>
      <c r="AC184" s="1731"/>
      <c r="AD184" s="1731"/>
      <c r="AE184" s="78"/>
      <c r="AF184" s="78"/>
      <c r="AG184" s="78"/>
      <c r="AH184" s="79"/>
      <c r="AI184" s="51"/>
      <c r="AJ184" s="1402"/>
      <c r="AK184" s="1403"/>
      <c r="AL184" s="1490"/>
      <c r="AM184" s="1117"/>
      <c r="AN184" s="1117"/>
      <c r="AO184" s="1117"/>
      <c r="AP184" s="1117"/>
      <c r="AQ184" s="1738"/>
      <c r="AR184" s="1738"/>
      <c r="AS184" s="1118"/>
      <c r="AT184" s="1119"/>
      <c r="AU184" s="1085"/>
      <c r="AV184" s="1085"/>
      <c r="AW184" s="1085"/>
      <c r="AX184" s="1085"/>
      <c r="AY184" s="1085"/>
      <c r="AZ184" s="1085"/>
      <c r="BA184" s="1085"/>
      <c r="BB184" s="1083"/>
      <c r="BC184" s="1792"/>
      <c r="BD184" s="1793"/>
      <c r="BE184" s="3"/>
      <c r="BF184" s="3"/>
      <c r="BG184" s="3"/>
      <c r="BH184" s="3"/>
      <c r="BI184" s="3"/>
      <c r="BJ184" s="3"/>
      <c r="BK184" s="3"/>
      <c r="BL184" s="3"/>
      <c r="BM184" s="3"/>
      <c r="BN184" s="3"/>
      <c r="BO184" s="3"/>
      <c r="BP184" s="3"/>
      <c r="BQ184" s="3"/>
      <c r="BR184" s="3"/>
      <c r="BS184" s="92"/>
      <c r="BT184" s="92"/>
      <c r="BU184" s="3"/>
      <c r="BV184" s="3"/>
      <c r="BW184" s="3"/>
      <c r="BX184" s="3"/>
      <c r="BY184" s="3"/>
      <c r="BZ184" s="3"/>
      <c r="CA184" s="3"/>
      <c r="CB184" s="3"/>
      <c r="CC184" s="3"/>
      <c r="CD184" s="3"/>
    </row>
    <row r="185" spans="1:82" ht="3" customHeight="1">
      <c r="A185" s="73"/>
      <c r="B185" s="73"/>
      <c r="C185" s="1787"/>
      <c r="D185" s="1788"/>
      <c r="E185" s="1703"/>
      <c r="F185" s="1703"/>
      <c r="G185" s="1753"/>
      <c r="H185" s="1604"/>
      <c r="I185" s="1604"/>
      <c r="J185" s="1604"/>
      <c r="K185" s="1604"/>
      <c r="L185" s="1604"/>
      <c r="M185" s="1743"/>
      <c r="N185" s="1722"/>
      <c r="O185" s="1723"/>
      <c r="P185" s="1723"/>
      <c r="Q185" s="1723"/>
      <c r="R185" s="1723"/>
      <c r="S185" s="1724"/>
      <c r="T185" s="1603"/>
      <c r="U185" s="1604"/>
      <c r="V185" s="1743"/>
      <c r="W185" s="1603"/>
      <c r="X185" s="1604"/>
      <c r="Y185" s="1105"/>
      <c r="Z185" s="1106"/>
      <c r="AA185" s="1107"/>
      <c r="AB185" s="1730"/>
      <c r="AC185" s="1731"/>
      <c r="AD185" s="1731"/>
      <c r="AE185" s="78"/>
      <c r="AF185" s="78"/>
      <c r="AG185" s="78"/>
      <c r="AH185" s="79"/>
      <c r="AI185" s="51"/>
      <c r="AJ185" s="1402"/>
      <c r="AK185" s="1403"/>
      <c r="AL185" s="1490"/>
      <c r="AM185" s="1117"/>
      <c r="AN185" s="1117"/>
      <c r="AO185" s="1117"/>
      <c r="AP185" s="1117"/>
      <c r="AQ185" s="1738"/>
      <c r="AR185" s="1738"/>
      <c r="AS185" s="1118"/>
      <c r="AT185" s="1119"/>
      <c r="AU185" s="1085"/>
      <c r="AV185" s="1085"/>
      <c r="AW185" s="1085"/>
      <c r="AX185" s="1085"/>
      <c r="AY185" s="1085"/>
      <c r="AZ185" s="1085"/>
      <c r="BA185" s="1085"/>
      <c r="BB185" s="1083"/>
      <c r="BC185" s="1792"/>
      <c r="BD185" s="1793"/>
      <c r="BE185" s="3"/>
      <c r="BF185" s="3"/>
      <c r="BG185" s="3"/>
      <c r="BH185" s="3"/>
      <c r="BI185" s="3"/>
      <c r="BJ185" s="3"/>
      <c r="BK185" s="3"/>
      <c r="BL185" s="3"/>
      <c r="BM185" s="3"/>
      <c r="BN185" s="3"/>
      <c r="BO185" s="3"/>
      <c r="BP185" s="3"/>
      <c r="BQ185" s="3"/>
      <c r="BR185" s="3"/>
      <c r="BS185" s="92"/>
      <c r="BT185" s="92"/>
      <c r="BU185" s="3"/>
      <c r="BV185" s="3"/>
      <c r="BW185" s="3"/>
      <c r="BX185" s="3"/>
      <c r="BY185" s="3"/>
      <c r="BZ185" s="3"/>
      <c r="CA185" s="3"/>
      <c r="CB185" s="3"/>
      <c r="CC185" s="3"/>
      <c r="CD185" s="3"/>
    </row>
    <row r="186" spans="1:82" ht="3" customHeight="1">
      <c r="A186" s="73"/>
      <c r="B186" s="73"/>
      <c r="C186" s="1787"/>
      <c r="D186" s="1788"/>
      <c r="E186" s="1703"/>
      <c r="F186" s="1703"/>
      <c r="G186" s="1753"/>
      <c r="H186" s="1604"/>
      <c r="I186" s="1604"/>
      <c r="J186" s="1604"/>
      <c r="K186" s="1604"/>
      <c r="L186" s="1604"/>
      <c r="M186" s="1743"/>
      <c r="N186" s="1722"/>
      <c r="O186" s="1723"/>
      <c r="P186" s="1723"/>
      <c r="Q186" s="1723"/>
      <c r="R186" s="1723"/>
      <c r="S186" s="1724"/>
      <c r="T186" s="1603"/>
      <c r="U186" s="1604"/>
      <c r="V186" s="1743"/>
      <c r="W186" s="1603"/>
      <c r="X186" s="1604"/>
      <c r="Y186" s="1105"/>
      <c r="Z186" s="1106"/>
      <c r="AA186" s="1107"/>
      <c r="AB186" s="1730"/>
      <c r="AC186" s="1731"/>
      <c r="AD186" s="1731"/>
      <c r="AE186" s="1731">
        <f>申告書作成!O295</f>
        <v>0</v>
      </c>
      <c r="AF186" s="1731"/>
      <c r="AG186" s="1542" t="s">
        <v>418</v>
      </c>
      <c r="AH186" s="1543"/>
      <c r="AI186" s="51"/>
      <c r="AJ186" s="1402"/>
      <c r="AK186" s="1403"/>
      <c r="AL186" s="1490"/>
      <c r="AM186" s="1117"/>
      <c r="AN186" s="1117"/>
      <c r="AO186" s="1117"/>
      <c r="AP186" s="1117"/>
      <c r="AQ186" s="1738"/>
      <c r="AR186" s="1738"/>
      <c r="AS186" s="1118"/>
      <c r="AT186" s="1119"/>
      <c r="AU186" s="1085"/>
      <c r="AV186" s="1085"/>
      <c r="AW186" s="1085"/>
      <c r="AX186" s="1085"/>
      <c r="AY186" s="1085"/>
      <c r="AZ186" s="1085"/>
      <c r="BA186" s="1085"/>
      <c r="BB186" s="1083"/>
      <c r="BC186" s="1792"/>
      <c r="BD186" s="1793"/>
      <c r="BE186" s="3"/>
      <c r="BF186" s="3"/>
      <c r="BG186" s="3"/>
      <c r="BH186" s="3"/>
      <c r="BI186" s="3"/>
      <c r="BJ186" s="3"/>
      <c r="BK186" s="3"/>
      <c r="BL186" s="3"/>
      <c r="BM186" s="3"/>
      <c r="BN186" s="3"/>
      <c r="BO186" s="3"/>
      <c r="BP186" s="3"/>
      <c r="BQ186" s="3"/>
      <c r="BR186" s="3"/>
      <c r="BS186" s="92"/>
      <c r="BT186" s="92"/>
      <c r="BU186" s="3"/>
      <c r="BV186" s="3"/>
      <c r="BW186" s="3"/>
      <c r="BX186" s="3"/>
      <c r="BY186" s="3"/>
      <c r="BZ186" s="3"/>
      <c r="CA186" s="3"/>
      <c r="CB186" s="3"/>
      <c r="CC186" s="3"/>
      <c r="CD186" s="3"/>
    </row>
    <row r="187" spans="1:82" ht="3" customHeight="1">
      <c r="A187" s="73"/>
      <c r="B187" s="73"/>
      <c r="C187" s="1787"/>
      <c r="D187" s="1788"/>
      <c r="E187" s="1703"/>
      <c r="F187" s="1703"/>
      <c r="G187" s="1753"/>
      <c r="H187" s="1604"/>
      <c r="I187" s="1604"/>
      <c r="J187" s="1604"/>
      <c r="K187" s="1604"/>
      <c r="L187" s="1604"/>
      <c r="M187" s="1743"/>
      <c r="N187" s="1722"/>
      <c r="O187" s="1723"/>
      <c r="P187" s="1723"/>
      <c r="Q187" s="1723"/>
      <c r="R187" s="1723"/>
      <c r="S187" s="1724"/>
      <c r="T187" s="1603"/>
      <c r="U187" s="1604"/>
      <c r="V187" s="1743"/>
      <c r="W187" s="1603"/>
      <c r="X187" s="1604"/>
      <c r="Y187" s="1105"/>
      <c r="Z187" s="1106"/>
      <c r="AA187" s="1107"/>
      <c r="AB187" s="1730"/>
      <c r="AC187" s="1731"/>
      <c r="AD187" s="1731"/>
      <c r="AE187" s="1731"/>
      <c r="AF187" s="1731"/>
      <c r="AG187" s="1542"/>
      <c r="AH187" s="1543"/>
      <c r="AI187" s="51"/>
      <c r="AJ187" s="1402"/>
      <c r="AK187" s="1403"/>
      <c r="AL187" s="1490"/>
      <c r="AM187" s="1117"/>
      <c r="AN187" s="1117"/>
      <c r="AO187" s="1117"/>
      <c r="AP187" s="1117"/>
      <c r="AQ187" s="1738"/>
      <c r="AR187" s="1738"/>
      <c r="AS187" s="1118"/>
      <c r="AT187" s="1119"/>
      <c r="AU187" s="1085"/>
      <c r="AV187" s="1085"/>
      <c r="AW187" s="1085"/>
      <c r="AX187" s="1085"/>
      <c r="AY187" s="1085"/>
      <c r="AZ187" s="1085"/>
      <c r="BA187" s="1085"/>
      <c r="BB187" s="1083"/>
      <c r="BC187" s="1792"/>
      <c r="BD187" s="1793"/>
      <c r="BE187" s="3"/>
      <c r="BF187" s="3"/>
      <c r="BG187" s="3"/>
      <c r="BH187" s="3"/>
      <c r="BI187" s="3"/>
      <c r="BJ187" s="3"/>
      <c r="BK187" s="3"/>
      <c r="BL187" s="3"/>
      <c r="BM187" s="3"/>
      <c r="BN187" s="3"/>
      <c r="BO187" s="3"/>
      <c r="BP187" s="3"/>
      <c r="BQ187" s="3"/>
      <c r="BR187" s="3"/>
      <c r="BS187" s="92"/>
      <c r="BT187" s="92"/>
      <c r="BU187" s="3"/>
      <c r="BV187" s="3"/>
      <c r="BW187" s="3"/>
      <c r="BX187" s="3"/>
      <c r="BY187" s="3"/>
      <c r="BZ187" s="3"/>
      <c r="CA187" s="3"/>
      <c r="CB187" s="3"/>
      <c r="CC187" s="3"/>
      <c r="CD187" s="3"/>
    </row>
    <row r="188" spans="1:82" ht="3" customHeight="1" thickBot="1">
      <c r="A188" s="73"/>
      <c r="B188" s="73"/>
      <c r="C188" s="1787"/>
      <c r="D188" s="1788"/>
      <c r="E188" s="1703"/>
      <c r="F188" s="1703"/>
      <c r="G188" s="1754"/>
      <c r="H188" s="1755"/>
      <c r="I188" s="1755"/>
      <c r="J188" s="1755"/>
      <c r="K188" s="1755"/>
      <c r="L188" s="1755"/>
      <c r="M188" s="1756"/>
      <c r="N188" s="1725"/>
      <c r="O188" s="1726"/>
      <c r="P188" s="1726"/>
      <c r="Q188" s="1726"/>
      <c r="R188" s="1726"/>
      <c r="S188" s="1727"/>
      <c r="T188" s="1603"/>
      <c r="U188" s="1604"/>
      <c r="V188" s="1743"/>
      <c r="W188" s="1603"/>
      <c r="X188" s="1604"/>
      <c r="Y188" s="1105"/>
      <c r="Z188" s="1106"/>
      <c r="AA188" s="1107"/>
      <c r="AB188" s="1732"/>
      <c r="AC188" s="1733"/>
      <c r="AD188" s="1733"/>
      <c r="AE188" s="1733"/>
      <c r="AF188" s="1733"/>
      <c r="AG188" s="1734"/>
      <c r="AH188" s="1735"/>
      <c r="AI188" s="51"/>
      <c r="AJ188" s="1402"/>
      <c r="AK188" s="1403"/>
      <c r="AL188" s="1490"/>
      <c r="AM188" s="1117"/>
      <c r="AN188" s="1117"/>
      <c r="AO188" s="1117"/>
      <c r="AP188" s="1117"/>
      <c r="AQ188" s="1738"/>
      <c r="AR188" s="1738"/>
      <c r="AS188" s="1118"/>
      <c r="AT188" s="1119"/>
      <c r="AU188" s="1085"/>
      <c r="AV188" s="1085"/>
      <c r="AW188" s="1085"/>
      <c r="AX188" s="1085"/>
      <c r="AY188" s="1085"/>
      <c r="AZ188" s="1085"/>
      <c r="BA188" s="1085"/>
      <c r="BB188" s="1083"/>
      <c r="BC188" s="1792"/>
      <c r="BD188" s="1793"/>
      <c r="BE188" s="3"/>
      <c r="BF188" s="3"/>
      <c r="BG188" s="3"/>
      <c r="BH188" s="3"/>
      <c r="BI188" s="3"/>
      <c r="BJ188" s="3"/>
      <c r="BK188" s="3"/>
      <c r="BL188" s="3"/>
      <c r="BM188" s="3"/>
      <c r="BN188" s="3"/>
      <c r="BO188" s="3"/>
      <c r="BP188" s="3"/>
      <c r="BQ188" s="3"/>
      <c r="BR188" s="3"/>
      <c r="BS188" s="92"/>
      <c r="BT188" s="92"/>
      <c r="BU188" s="3"/>
      <c r="BV188" s="3"/>
      <c r="BW188" s="3"/>
      <c r="BX188" s="3"/>
      <c r="BY188" s="3"/>
      <c r="BZ188" s="3"/>
      <c r="CA188" s="3"/>
      <c r="CB188" s="3"/>
      <c r="CC188" s="3"/>
      <c r="CD188" s="3"/>
    </row>
    <row r="189" spans="1:82" ht="3" customHeight="1">
      <c r="A189" s="73"/>
      <c r="B189" s="73"/>
      <c r="C189" s="1787"/>
      <c r="D189" s="1788"/>
      <c r="E189" s="1703"/>
      <c r="F189" s="1704"/>
      <c r="G189" s="1705" t="s">
        <v>127</v>
      </c>
      <c r="H189" s="1706"/>
      <c r="I189" s="1706"/>
      <c r="J189" s="1706"/>
      <c r="K189" s="1706"/>
      <c r="L189" s="1706"/>
      <c r="M189" s="1706"/>
      <c r="N189" s="1670"/>
      <c r="O189" s="1671"/>
      <c r="P189" s="1671"/>
      <c r="Q189" s="1671"/>
      <c r="R189" s="1671"/>
      <c r="S189" s="1671"/>
      <c r="T189" s="1671"/>
      <c r="U189" s="1671"/>
      <c r="V189" s="1671"/>
      <c r="W189" s="1671"/>
      <c r="X189" s="1671"/>
      <c r="Y189" s="1671"/>
      <c r="Z189" s="1671"/>
      <c r="AA189" s="1671"/>
      <c r="AB189" s="1671"/>
      <c r="AC189" s="1671"/>
      <c r="AD189" s="1671"/>
      <c r="AE189" s="1671"/>
      <c r="AF189" s="1671"/>
      <c r="AG189" s="1671"/>
      <c r="AH189" s="1672"/>
      <c r="AI189" s="51"/>
      <c r="AJ189" s="1402"/>
      <c r="AK189" s="1403"/>
      <c r="AL189" s="1490" t="s">
        <v>128</v>
      </c>
      <c r="AM189" s="1117"/>
      <c r="AN189" s="1117"/>
      <c r="AO189" s="1117"/>
      <c r="AP189" s="1117"/>
      <c r="AQ189" s="1597" t="s">
        <v>129</v>
      </c>
      <c r="AR189" s="1598"/>
      <c r="AS189" s="1745" t="str">
        <f>Sheet2!AY21</f>
        <v>　</v>
      </c>
      <c r="AT189" s="1746"/>
      <c r="AU189" s="1085">
        <f ca="1">Sheet2!AU21</f>
        <v>0</v>
      </c>
      <c r="AV189" s="1085"/>
      <c r="AW189" s="1085"/>
      <c r="AX189" s="1085"/>
      <c r="AY189" s="1085"/>
      <c r="AZ189" s="1085"/>
      <c r="BA189" s="1085"/>
      <c r="BB189" s="1083" t="s">
        <v>185</v>
      </c>
      <c r="BC189" s="1792"/>
      <c r="BD189" s="1793"/>
      <c r="BE189" s="3"/>
      <c r="BF189" s="3"/>
      <c r="BG189" s="3"/>
      <c r="BH189" s="3"/>
      <c r="BI189" s="3"/>
      <c r="BJ189" s="3"/>
      <c r="BK189" s="3"/>
      <c r="BL189" s="3"/>
      <c r="BM189" s="3"/>
      <c r="BN189" s="3"/>
      <c r="BO189" s="3"/>
      <c r="BP189" s="3"/>
      <c r="BQ189" s="3"/>
      <c r="BR189" s="3"/>
      <c r="BS189" s="92"/>
      <c r="BT189" s="92"/>
      <c r="BU189" s="50"/>
      <c r="BV189" s="50"/>
      <c r="BW189" s="50"/>
      <c r="BX189" s="50"/>
      <c r="BY189" s="50"/>
      <c r="BZ189" s="50"/>
      <c r="CA189" s="50"/>
      <c r="CB189" s="50"/>
      <c r="CC189" s="92"/>
      <c r="CD189" s="92"/>
    </row>
    <row r="190" spans="1:82" ht="3" customHeight="1">
      <c r="A190" s="73"/>
      <c r="B190" s="73"/>
      <c r="C190" s="1787"/>
      <c r="D190" s="1788"/>
      <c r="E190" s="1703"/>
      <c r="F190" s="1704"/>
      <c r="G190" s="1707"/>
      <c r="H190" s="1384"/>
      <c r="I190" s="1384"/>
      <c r="J190" s="1384"/>
      <c r="K190" s="1384"/>
      <c r="L190" s="1384"/>
      <c r="M190" s="1384"/>
      <c r="N190" s="1673"/>
      <c r="O190" s="1674"/>
      <c r="P190" s="1674"/>
      <c r="Q190" s="1674"/>
      <c r="R190" s="1674"/>
      <c r="S190" s="1674"/>
      <c r="T190" s="1674"/>
      <c r="U190" s="1674"/>
      <c r="V190" s="1674"/>
      <c r="W190" s="1674"/>
      <c r="X190" s="1674"/>
      <c r="Y190" s="1674"/>
      <c r="Z190" s="1674"/>
      <c r="AA190" s="1674"/>
      <c r="AB190" s="1674"/>
      <c r="AC190" s="1674"/>
      <c r="AD190" s="1674"/>
      <c r="AE190" s="1674"/>
      <c r="AF190" s="1674"/>
      <c r="AG190" s="1674"/>
      <c r="AH190" s="1675"/>
      <c r="AI190" s="51"/>
      <c r="AJ190" s="1402"/>
      <c r="AK190" s="1403"/>
      <c r="AL190" s="1490"/>
      <c r="AM190" s="1117"/>
      <c r="AN190" s="1117"/>
      <c r="AO190" s="1117"/>
      <c r="AP190" s="1117"/>
      <c r="AQ190" s="1599"/>
      <c r="AR190" s="1600"/>
      <c r="AS190" s="1745"/>
      <c r="AT190" s="1746"/>
      <c r="AU190" s="1085"/>
      <c r="AV190" s="1085"/>
      <c r="AW190" s="1085"/>
      <c r="AX190" s="1085"/>
      <c r="AY190" s="1085"/>
      <c r="AZ190" s="1085"/>
      <c r="BA190" s="1085"/>
      <c r="BB190" s="1083"/>
      <c r="BC190" s="1792"/>
      <c r="BD190" s="1793"/>
      <c r="BE190" s="3"/>
      <c r="BF190" s="3"/>
      <c r="BG190" s="3"/>
      <c r="BH190" s="3"/>
      <c r="BI190" s="3"/>
      <c r="BJ190" s="3"/>
      <c r="BK190" s="3"/>
      <c r="BL190" s="3"/>
      <c r="BM190" s="3"/>
      <c r="BN190" s="3"/>
      <c r="BO190" s="3"/>
      <c r="BP190" s="3"/>
      <c r="BQ190" s="3"/>
      <c r="BR190" s="3"/>
      <c r="BS190" s="92"/>
      <c r="BT190" s="92"/>
      <c r="BU190" s="50"/>
      <c r="BV190" s="50"/>
      <c r="BW190" s="50"/>
      <c r="BX190" s="50"/>
      <c r="BY190" s="50"/>
      <c r="BZ190" s="50"/>
      <c r="CA190" s="50"/>
      <c r="CB190" s="50"/>
      <c r="CC190" s="92"/>
      <c r="CD190" s="92"/>
    </row>
    <row r="191" spans="1:82" ht="3" customHeight="1">
      <c r="A191" s="73"/>
      <c r="B191" s="73"/>
      <c r="C191" s="1787"/>
      <c r="D191" s="1788"/>
      <c r="E191" s="1703"/>
      <c r="F191" s="1704"/>
      <c r="G191" s="1707"/>
      <c r="H191" s="1384"/>
      <c r="I191" s="1384"/>
      <c r="J191" s="1384"/>
      <c r="K191" s="1384"/>
      <c r="L191" s="1384"/>
      <c r="M191" s="1384"/>
      <c r="N191" s="1673"/>
      <c r="O191" s="1674"/>
      <c r="P191" s="1674"/>
      <c r="Q191" s="1674"/>
      <c r="R191" s="1674"/>
      <c r="S191" s="1674"/>
      <c r="T191" s="1674"/>
      <c r="U191" s="1674"/>
      <c r="V191" s="1674"/>
      <c r="W191" s="1674"/>
      <c r="X191" s="1674"/>
      <c r="Y191" s="1674"/>
      <c r="Z191" s="1674"/>
      <c r="AA191" s="1674"/>
      <c r="AB191" s="1674"/>
      <c r="AC191" s="1674"/>
      <c r="AD191" s="1674"/>
      <c r="AE191" s="1674"/>
      <c r="AF191" s="1674"/>
      <c r="AG191" s="1674"/>
      <c r="AH191" s="1675"/>
      <c r="AI191" s="51"/>
      <c r="AJ191" s="1402"/>
      <c r="AK191" s="1403"/>
      <c r="AL191" s="1490"/>
      <c r="AM191" s="1117"/>
      <c r="AN191" s="1117"/>
      <c r="AO191" s="1117"/>
      <c r="AP191" s="1117"/>
      <c r="AQ191" s="1599"/>
      <c r="AR191" s="1600"/>
      <c r="AS191" s="1745"/>
      <c r="AT191" s="1746"/>
      <c r="AU191" s="1085"/>
      <c r="AV191" s="1085"/>
      <c r="AW191" s="1085"/>
      <c r="AX191" s="1085"/>
      <c r="AY191" s="1085"/>
      <c r="AZ191" s="1085"/>
      <c r="BA191" s="1085"/>
      <c r="BB191" s="1083"/>
      <c r="BC191" s="1792"/>
      <c r="BD191" s="1793"/>
      <c r="BE191" s="3"/>
      <c r="BF191" s="3"/>
      <c r="BG191" s="3"/>
      <c r="BH191" s="3"/>
      <c r="BI191" s="3"/>
      <c r="BJ191" s="3"/>
      <c r="BK191" s="3"/>
      <c r="BL191" s="3"/>
      <c r="BM191" s="3"/>
      <c r="BN191" s="3"/>
      <c r="BO191" s="3"/>
      <c r="BP191" s="3"/>
      <c r="BQ191" s="3"/>
      <c r="BR191" s="3"/>
      <c r="BS191" s="92"/>
      <c r="BT191" s="92"/>
      <c r="BU191" s="50"/>
      <c r="BV191" s="50"/>
      <c r="BW191" s="50"/>
      <c r="BX191" s="50"/>
      <c r="BY191" s="50"/>
      <c r="BZ191" s="50"/>
      <c r="CA191" s="50"/>
      <c r="CB191" s="50"/>
      <c r="CC191" s="92"/>
      <c r="CD191" s="92"/>
    </row>
    <row r="192" spans="1:82" ht="3" customHeight="1" thickBot="1">
      <c r="A192" s="73"/>
      <c r="B192" s="73"/>
      <c r="C192" s="1787"/>
      <c r="D192" s="1788"/>
      <c r="E192" s="1703"/>
      <c r="F192" s="1704"/>
      <c r="G192" s="1708"/>
      <c r="H192" s="1709"/>
      <c r="I192" s="1709"/>
      <c r="J192" s="1709"/>
      <c r="K192" s="1709"/>
      <c r="L192" s="1709"/>
      <c r="M192" s="1709"/>
      <c r="N192" s="1676"/>
      <c r="O192" s="1677"/>
      <c r="P192" s="1677"/>
      <c r="Q192" s="1677"/>
      <c r="R192" s="1677"/>
      <c r="S192" s="1677"/>
      <c r="T192" s="1677"/>
      <c r="U192" s="1677"/>
      <c r="V192" s="1677"/>
      <c r="W192" s="1677"/>
      <c r="X192" s="1677"/>
      <c r="Y192" s="1677"/>
      <c r="Z192" s="1677"/>
      <c r="AA192" s="1677"/>
      <c r="AB192" s="1677"/>
      <c r="AC192" s="1677"/>
      <c r="AD192" s="1677"/>
      <c r="AE192" s="1677"/>
      <c r="AF192" s="1677"/>
      <c r="AG192" s="1677"/>
      <c r="AH192" s="1678"/>
      <c r="AI192" s="51"/>
      <c r="AJ192" s="1402"/>
      <c r="AK192" s="1403"/>
      <c r="AL192" s="1490"/>
      <c r="AM192" s="1117"/>
      <c r="AN192" s="1117"/>
      <c r="AO192" s="1117"/>
      <c r="AP192" s="1117"/>
      <c r="AQ192" s="1599"/>
      <c r="AR192" s="1600"/>
      <c r="AS192" s="1745"/>
      <c r="AT192" s="1746"/>
      <c r="AU192" s="1085"/>
      <c r="AV192" s="1085"/>
      <c r="AW192" s="1085"/>
      <c r="AX192" s="1085"/>
      <c r="AY192" s="1085"/>
      <c r="AZ192" s="1085"/>
      <c r="BA192" s="1085"/>
      <c r="BB192" s="1083"/>
      <c r="BC192" s="1792"/>
      <c r="BD192" s="1793"/>
      <c r="BE192" s="3"/>
      <c r="BF192" s="3"/>
      <c r="BG192" s="3"/>
      <c r="BH192" s="3"/>
      <c r="BI192" s="3"/>
      <c r="BJ192" s="3"/>
      <c r="BK192" s="3"/>
      <c r="BL192" s="3"/>
      <c r="BM192" s="3"/>
      <c r="BN192" s="3"/>
      <c r="BO192" s="3"/>
      <c r="BP192" s="3"/>
      <c r="BQ192" s="3"/>
      <c r="BR192" s="3"/>
      <c r="BS192" s="50"/>
      <c r="BT192" s="50"/>
      <c r="BU192" s="50"/>
      <c r="BV192" s="50"/>
      <c r="BW192" s="50"/>
      <c r="BX192" s="50"/>
      <c r="BY192" s="50"/>
      <c r="BZ192" s="50"/>
      <c r="CA192" s="92"/>
      <c r="CB192" s="92"/>
      <c r="CC192" s="92"/>
      <c r="CD192" s="92"/>
    </row>
    <row r="193" spans="1:82" ht="3" customHeight="1">
      <c r="A193" s="73"/>
      <c r="B193" s="73"/>
      <c r="C193" s="1787"/>
      <c r="D193" s="1788"/>
      <c r="E193" s="1703">
        <v>3</v>
      </c>
      <c r="F193" s="1703"/>
      <c r="G193" s="1747" t="s">
        <v>106</v>
      </c>
      <c r="H193" s="1710"/>
      <c r="I193" s="1710"/>
      <c r="J193" s="1710"/>
      <c r="K193" s="1710"/>
      <c r="L193" s="1710"/>
      <c r="M193" s="1710"/>
      <c r="N193" s="1710" t="s">
        <v>117</v>
      </c>
      <c r="O193" s="1710"/>
      <c r="P193" s="1710"/>
      <c r="Q193" s="1710"/>
      <c r="R193" s="1710"/>
      <c r="S193" s="1710"/>
      <c r="T193" s="1744" t="s">
        <v>118</v>
      </c>
      <c r="U193" s="1744"/>
      <c r="V193" s="1744"/>
      <c r="W193" s="1710" t="s">
        <v>11</v>
      </c>
      <c r="X193" s="1710"/>
      <c r="Y193" s="1713" t="s">
        <v>110</v>
      </c>
      <c r="Z193" s="1713"/>
      <c r="AA193" s="1713"/>
      <c r="AB193" s="1710" t="s">
        <v>119</v>
      </c>
      <c r="AC193" s="1710"/>
      <c r="AD193" s="1710"/>
      <c r="AE193" s="1710"/>
      <c r="AF193" s="1710"/>
      <c r="AG193" s="1710"/>
      <c r="AH193" s="1716"/>
      <c r="AI193" s="51"/>
      <c r="AJ193" s="1402"/>
      <c r="AK193" s="1403"/>
      <c r="AL193" s="1490"/>
      <c r="AM193" s="1117"/>
      <c r="AN193" s="1117"/>
      <c r="AO193" s="1117"/>
      <c r="AP193" s="1117"/>
      <c r="AQ193" s="1599"/>
      <c r="AR193" s="1600"/>
      <c r="AS193" s="1745"/>
      <c r="AT193" s="1746"/>
      <c r="AU193" s="1085"/>
      <c r="AV193" s="1085"/>
      <c r="AW193" s="1085"/>
      <c r="AX193" s="1085"/>
      <c r="AY193" s="1085"/>
      <c r="AZ193" s="1085"/>
      <c r="BA193" s="1085"/>
      <c r="BB193" s="1083"/>
      <c r="BC193" s="1792"/>
      <c r="BD193" s="1793"/>
      <c r="BE193" s="3"/>
      <c r="BF193" s="3"/>
      <c r="BG193" s="3"/>
      <c r="BH193" s="3"/>
      <c r="BI193" s="3"/>
      <c r="BJ193" s="3"/>
      <c r="BK193" s="3"/>
      <c r="BL193" s="3"/>
      <c r="BM193" s="3"/>
      <c r="BN193" s="3"/>
      <c r="BO193" s="3"/>
      <c r="BP193" s="3"/>
      <c r="BQ193" s="3"/>
      <c r="BR193" s="3"/>
      <c r="BS193" s="50"/>
      <c r="BT193" s="50"/>
      <c r="BU193" s="50"/>
      <c r="BV193" s="50"/>
      <c r="BW193" s="50"/>
      <c r="BX193" s="50"/>
      <c r="BY193" s="50"/>
      <c r="BZ193" s="50"/>
      <c r="CA193" s="92"/>
      <c r="CB193" s="92"/>
      <c r="CC193" s="92"/>
      <c r="CD193" s="92"/>
    </row>
    <row r="194" spans="1:82" ht="3" customHeight="1">
      <c r="A194" s="73"/>
      <c r="B194" s="73"/>
      <c r="C194" s="1787"/>
      <c r="D194" s="1788"/>
      <c r="E194" s="1703"/>
      <c r="F194" s="1703"/>
      <c r="G194" s="1748"/>
      <c r="H194" s="1711"/>
      <c r="I194" s="1711"/>
      <c r="J194" s="1711"/>
      <c r="K194" s="1711"/>
      <c r="L194" s="1711"/>
      <c r="M194" s="1711"/>
      <c r="N194" s="1711"/>
      <c r="O194" s="1711"/>
      <c r="P194" s="1711"/>
      <c r="Q194" s="1711"/>
      <c r="R194" s="1711"/>
      <c r="S194" s="1711"/>
      <c r="T194" s="1741"/>
      <c r="U194" s="1741"/>
      <c r="V194" s="1741"/>
      <c r="W194" s="1711"/>
      <c r="X194" s="1711"/>
      <c r="Y194" s="1714"/>
      <c r="Z194" s="1714"/>
      <c r="AA194" s="1714"/>
      <c r="AB194" s="1711"/>
      <c r="AC194" s="1711"/>
      <c r="AD194" s="1711"/>
      <c r="AE194" s="1711"/>
      <c r="AF194" s="1711"/>
      <c r="AG194" s="1711"/>
      <c r="AH194" s="1717"/>
      <c r="AI194" s="51"/>
      <c r="AJ194" s="1402"/>
      <c r="AK194" s="1403"/>
      <c r="AL194" s="1490"/>
      <c r="AM194" s="1117"/>
      <c r="AN194" s="1117"/>
      <c r="AO194" s="1117"/>
      <c r="AP194" s="1117"/>
      <c r="AQ194" s="1601"/>
      <c r="AR194" s="1602"/>
      <c r="AS194" s="1745"/>
      <c r="AT194" s="1746"/>
      <c r="AU194" s="1085"/>
      <c r="AV194" s="1085"/>
      <c r="AW194" s="1085"/>
      <c r="AX194" s="1085"/>
      <c r="AY194" s="1085"/>
      <c r="AZ194" s="1085"/>
      <c r="BA194" s="1085"/>
      <c r="BB194" s="1083"/>
      <c r="BC194" s="1792"/>
      <c r="BD194" s="1793"/>
      <c r="BE194" s="3"/>
      <c r="BF194" s="3"/>
      <c r="BG194" s="3"/>
      <c r="BH194" s="3"/>
      <c r="BI194" s="3"/>
      <c r="BJ194" s="3"/>
      <c r="BK194" s="3"/>
      <c r="BL194" s="3"/>
      <c r="BM194" s="3"/>
      <c r="BN194" s="3"/>
      <c r="BO194" s="3"/>
      <c r="BP194" s="3"/>
      <c r="BQ194" s="3"/>
      <c r="BR194" s="3"/>
      <c r="BS194" s="50"/>
      <c r="BT194" s="50"/>
      <c r="BU194" s="50"/>
      <c r="BV194" s="50"/>
      <c r="BW194" s="50"/>
      <c r="BX194" s="50"/>
      <c r="BY194" s="50"/>
      <c r="BZ194" s="50"/>
      <c r="CA194" s="92"/>
      <c r="CB194" s="92"/>
      <c r="CC194" s="92"/>
      <c r="CD194" s="92"/>
    </row>
    <row r="195" spans="1:82" ht="3" customHeight="1">
      <c r="A195" s="73"/>
      <c r="B195" s="73"/>
      <c r="C195" s="1787"/>
      <c r="D195" s="1788"/>
      <c r="E195" s="1703"/>
      <c r="F195" s="1703"/>
      <c r="G195" s="1749"/>
      <c r="H195" s="1712"/>
      <c r="I195" s="1712"/>
      <c r="J195" s="1712"/>
      <c r="K195" s="1712"/>
      <c r="L195" s="1712"/>
      <c r="M195" s="1712"/>
      <c r="N195" s="1712"/>
      <c r="O195" s="1712"/>
      <c r="P195" s="1712"/>
      <c r="Q195" s="1712"/>
      <c r="R195" s="1712"/>
      <c r="S195" s="1712"/>
      <c r="T195" s="1742"/>
      <c r="U195" s="1742"/>
      <c r="V195" s="1742"/>
      <c r="W195" s="1712"/>
      <c r="X195" s="1712"/>
      <c r="Y195" s="1715"/>
      <c r="Z195" s="1715"/>
      <c r="AA195" s="1715"/>
      <c r="AB195" s="1712"/>
      <c r="AC195" s="1712"/>
      <c r="AD195" s="1712"/>
      <c r="AE195" s="1712"/>
      <c r="AF195" s="1712"/>
      <c r="AG195" s="1712"/>
      <c r="AH195" s="1718"/>
      <c r="AI195" s="51"/>
      <c r="AJ195" s="1402"/>
      <c r="AK195" s="1403"/>
      <c r="AL195" s="1490" t="s">
        <v>130</v>
      </c>
      <c r="AM195" s="1117"/>
      <c r="AN195" s="1117"/>
      <c r="AO195" s="1117"/>
      <c r="AP195" s="1117"/>
      <c r="AQ195" s="1118" t="s">
        <v>131</v>
      </c>
      <c r="AR195" s="1118"/>
      <c r="AS195" s="1118"/>
      <c r="AT195" s="1119"/>
      <c r="AU195" s="1085">
        <f>Sheet2!AA31</f>
        <v>0</v>
      </c>
      <c r="AV195" s="1085"/>
      <c r="AW195" s="1085"/>
      <c r="AX195" s="1085"/>
      <c r="AY195" s="1085"/>
      <c r="AZ195" s="1085"/>
      <c r="BA195" s="1085"/>
      <c r="BB195" s="1083" t="s">
        <v>185</v>
      </c>
      <c r="BC195" s="1792"/>
      <c r="BD195" s="1793"/>
      <c r="BE195" s="3"/>
      <c r="BF195" s="3"/>
      <c r="BG195" s="3"/>
      <c r="BH195" s="3"/>
      <c r="BI195" s="3"/>
      <c r="BJ195" s="3"/>
      <c r="BK195" s="3"/>
      <c r="BL195" s="3"/>
      <c r="BM195" s="3"/>
      <c r="BN195" s="3"/>
      <c r="BO195" s="3"/>
      <c r="BP195" s="3"/>
      <c r="BQ195" s="3"/>
      <c r="BR195" s="3"/>
      <c r="BS195" s="50"/>
      <c r="BT195" s="50"/>
      <c r="BU195" s="50"/>
      <c r="BV195" s="50"/>
      <c r="BW195" s="50"/>
      <c r="BX195" s="50"/>
      <c r="BY195" s="50"/>
      <c r="BZ195" s="50"/>
      <c r="CA195" s="92"/>
      <c r="CB195" s="92"/>
      <c r="CC195" s="92"/>
      <c r="CD195" s="92"/>
    </row>
    <row r="196" spans="1:82" ht="3" customHeight="1">
      <c r="A196" s="73"/>
      <c r="B196" s="73"/>
      <c r="C196" s="1787"/>
      <c r="D196" s="1788"/>
      <c r="E196" s="1703"/>
      <c r="F196" s="1703"/>
      <c r="G196" s="1750">
        <f>申告書作成!C298</f>
        <v>0</v>
      </c>
      <c r="H196" s="1751"/>
      <c r="I196" s="1751"/>
      <c r="J196" s="1751"/>
      <c r="K196" s="1751"/>
      <c r="L196" s="1751"/>
      <c r="M196" s="1752"/>
      <c r="N196" s="1719">
        <f>申告書作成!I298</f>
        <v>0</v>
      </c>
      <c r="O196" s="1720"/>
      <c r="P196" s="1720"/>
      <c r="Q196" s="1720"/>
      <c r="R196" s="1720"/>
      <c r="S196" s="1721"/>
      <c r="T196" s="1603"/>
      <c r="U196" s="1604"/>
      <c r="V196" s="1743"/>
      <c r="W196" s="1603">
        <f>申告書作成!M298</f>
        <v>0</v>
      </c>
      <c r="X196" s="1604"/>
      <c r="Y196" s="1102" t="str">
        <f>申告書作成!AP308</f>
        <v>　</v>
      </c>
      <c r="Z196" s="1103"/>
      <c r="AA196" s="1104"/>
      <c r="AB196" s="1728">
        <f>申告書作成!O298</f>
        <v>0</v>
      </c>
      <c r="AC196" s="1729"/>
      <c r="AD196" s="1729"/>
      <c r="AE196" s="78"/>
      <c r="AF196" s="78"/>
      <c r="AG196" s="78"/>
      <c r="AH196" s="79"/>
      <c r="AI196" s="51"/>
      <c r="AJ196" s="1402"/>
      <c r="AK196" s="1403"/>
      <c r="AL196" s="1490"/>
      <c r="AM196" s="1117"/>
      <c r="AN196" s="1117"/>
      <c r="AO196" s="1117"/>
      <c r="AP196" s="1117"/>
      <c r="AQ196" s="1118"/>
      <c r="AR196" s="1118"/>
      <c r="AS196" s="1118"/>
      <c r="AT196" s="1119"/>
      <c r="AU196" s="1085"/>
      <c r="AV196" s="1085"/>
      <c r="AW196" s="1085"/>
      <c r="AX196" s="1085"/>
      <c r="AY196" s="1085"/>
      <c r="AZ196" s="1085"/>
      <c r="BA196" s="1085"/>
      <c r="BB196" s="1083"/>
      <c r="BC196" s="1792"/>
      <c r="BD196" s="1793"/>
      <c r="BE196" s="3"/>
      <c r="BF196" s="3"/>
      <c r="BG196" s="3"/>
      <c r="BH196" s="3"/>
      <c r="BI196" s="3"/>
      <c r="BJ196" s="3"/>
      <c r="BK196" s="3"/>
      <c r="BL196" s="3"/>
      <c r="BM196" s="3"/>
      <c r="BN196" s="3"/>
      <c r="BO196" s="3"/>
      <c r="BP196" s="3"/>
      <c r="BQ196" s="3"/>
      <c r="BR196" s="3"/>
      <c r="BS196" s="92"/>
      <c r="BT196" s="92"/>
      <c r="BU196" s="92"/>
      <c r="BV196" s="92"/>
      <c r="BW196" s="92"/>
      <c r="BX196" s="92"/>
      <c r="BY196" s="92"/>
      <c r="BZ196" s="92"/>
      <c r="CA196" s="92"/>
      <c r="CB196" s="92"/>
      <c r="CC196" s="92"/>
      <c r="CD196" s="92"/>
    </row>
    <row r="197" spans="1:82" ht="3" customHeight="1">
      <c r="A197" s="73"/>
      <c r="B197" s="73"/>
      <c r="C197" s="1787"/>
      <c r="D197" s="1788"/>
      <c r="E197" s="1703"/>
      <c r="F197" s="1703"/>
      <c r="G197" s="1753"/>
      <c r="H197" s="1604"/>
      <c r="I197" s="1604"/>
      <c r="J197" s="1604"/>
      <c r="K197" s="1604"/>
      <c r="L197" s="1604"/>
      <c r="M197" s="1743"/>
      <c r="N197" s="1722"/>
      <c r="O197" s="1723"/>
      <c r="P197" s="1723"/>
      <c r="Q197" s="1723"/>
      <c r="R197" s="1723"/>
      <c r="S197" s="1724"/>
      <c r="T197" s="1603"/>
      <c r="U197" s="1604"/>
      <c r="V197" s="1743"/>
      <c r="W197" s="1603"/>
      <c r="X197" s="1604"/>
      <c r="Y197" s="1105"/>
      <c r="Z197" s="1106"/>
      <c r="AA197" s="1107"/>
      <c r="AB197" s="1730"/>
      <c r="AC197" s="1731"/>
      <c r="AD197" s="1731"/>
      <c r="AE197" s="78"/>
      <c r="AF197" s="78"/>
      <c r="AG197" s="78"/>
      <c r="AH197" s="79"/>
      <c r="AI197" s="51"/>
      <c r="AJ197" s="1402"/>
      <c r="AK197" s="1403"/>
      <c r="AL197" s="1490"/>
      <c r="AM197" s="1117"/>
      <c r="AN197" s="1117"/>
      <c r="AO197" s="1117"/>
      <c r="AP197" s="1117"/>
      <c r="AQ197" s="1118"/>
      <c r="AR197" s="1118"/>
      <c r="AS197" s="1118"/>
      <c r="AT197" s="1119"/>
      <c r="AU197" s="1085"/>
      <c r="AV197" s="1085"/>
      <c r="AW197" s="1085"/>
      <c r="AX197" s="1085"/>
      <c r="AY197" s="1085"/>
      <c r="AZ197" s="1085"/>
      <c r="BA197" s="1085"/>
      <c r="BB197" s="1083"/>
      <c r="BC197" s="1792"/>
      <c r="BD197" s="1793"/>
      <c r="BE197" s="3"/>
      <c r="BF197" s="3"/>
      <c r="BG197" s="3"/>
      <c r="BH197" s="3"/>
      <c r="BI197" s="3"/>
      <c r="BJ197" s="3"/>
      <c r="BK197" s="3"/>
      <c r="BL197" s="3"/>
      <c r="BM197" s="3"/>
      <c r="BN197" s="3"/>
      <c r="BO197" s="3"/>
      <c r="BP197" s="3"/>
      <c r="BQ197" s="3"/>
      <c r="BR197" s="3"/>
      <c r="BS197" s="92"/>
      <c r="BT197" s="92"/>
      <c r="BU197" s="92"/>
      <c r="BV197" s="92"/>
      <c r="BW197" s="92"/>
      <c r="BX197" s="92"/>
      <c r="BY197" s="92"/>
      <c r="BZ197" s="92"/>
      <c r="CA197" s="92"/>
      <c r="CB197" s="92"/>
      <c r="CC197" s="92"/>
      <c r="CD197" s="92"/>
    </row>
    <row r="198" spans="1:82" ht="3" customHeight="1">
      <c r="A198" s="73"/>
      <c r="B198" s="73"/>
      <c r="C198" s="1787"/>
      <c r="D198" s="1788"/>
      <c r="E198" s="1703"/>
      <c r="F198" s="1703"/>
      <c r="G198" s="1753"/>
      <c r="H198" s="1604"/>
      <c r="I198" s="1604"/>
      <c r="J198" s="1604"/>
      <c r="K198" s="1604"/>
      <c r="L198" s="1604"/>
      <c r="M198" s="1743"/>
      <c r="N198" s="1722"/>
      <c r="O198" s="1723"/>
      <c r="P198" s="1723"/>
      <c r="Q198" s="1723"/>
      <c r="R198" s="1723"/>
      <c r="S198" s="1724"/>
      <c r="T198" s="1603"/>
      <c r="U198" s="1604"/>
      <c r="V198" s="1743"/>
      <c r="W198" s="1603"/>
      <c r="X198" s="1604"/>
      <c r="Y198" s="1105"/>
      <c r="Z198" s="1106"/>
      <c r="AA198" s="1107"/>
      <c r="AB198" s="1730"/>
      <c r="AC198" s="1731"/>
      <c r="AD198" s="1731"/>
      <c r="AE198" s="78"/>
      <c r="AF198" s="78"/>
      <c r="AG198" s="78"/>
      <c r="AH198" s="79"/>
      <c r="AI198" s="51"/>
      <c r="AJ198" s="1402"/>
      <c r="AK198" s="1403"/>
      <c r="AL198" s="1490"/>
      <c r="AM198" s="1117"/>
      <c r="AN198" s="1117"/>
      <c r="AO198" s="1117"/>
      <c r="AP198" s="1117"/>
      <c r="AQ198" s="1118"/>
      <c r="AR198" s="1118"/>
      <c r="AS198" s="1118"/>
      <c r="AT198" s="1119"/>
      <c r="AU198" s="1085"/>
      <c r="AV198" s="1085"/>
      <c r="AW198" s="1085"/>
      <c r="AX198" s="1085"/>
      <c r="AY198" s="1085"/>
      <c r="AZ198" s="1085"/>
      <c r="BA198" s="1085"/>
      <c r="BB198" s="1083"/>
      <c r="BC198" s="1792"/>
      <c r="BD198" s="1793"/>
      <c r="BE198" s="3"/>
      <c r="BF198" s="3"/>
      <c r="BG198" s="3"/>
      <c r="BH198" s="3"/>
      <c r="BI198" s="3"/>
      <c r="BJ198" s="3"/>
      <c r="BK198" s="3"/>
      <c r="BL198" s="3"/>
      <c r="BM198" s="3"/>
      <c r="BN198" s="3"/>
      <c r="BO198" s="3"/>
      <c r="BP198" s="3"/>
      <c r="BQ198" s="3"/>
      <c r="BR198" s="3"/>
      <c r="BS198" s="92"/>
      <c r="BT198" s="92"/>
      <c r="BU198" s="92"/>
      <c r="BV198" s="92"/>
      <c r="BW198" s="92"/>
      <c r="BX198" s="92"/>
      <c r="BY198" s="92"/>
      <c r="BZ198" s="92"/>
      <c r="CA198" s="92"/>
      <c r="CB198" s="92"/>
      <c r="CC198" s="92"/>
      <c r="CD198" s="92"/>
    </row>
    <row r="199" spans="1:82" ht="3" customHeight="1">
      <c r="A199" s="73"/>
      <c r="B199" s="73"/>
      <c r="C199" s="1787"/>
      <c r="D199" s="1788"/>
      <c r="E199" s="1703"/>
      <c r="F199" s="1703"/>
      <c r="G199" s="1753"/>
      <c r="H199" s="1604"/>
      <c r="I199" s="1604"/>
      <c r="J199" s="1604"/>
      <c r="K199" s="1604"/>
      <c r="L199" s="1604"/>
      <c r="M199" s="1743"/>
      <c r="N199" s="1722"/>
      <c r="O199" s="1723"/>
      <c r="P199" s="1723"/>
      <c r="Q199" s="1723"/>
      <c r="R199" s="1723"/>
      <c r="S199" s="1724"/>
      <c r="T199" s="1603"/>
      <c r="U199" s="1604"/>
      <c r="V199" s="1743"/>
      <c r="W199" s="1603"/>
      <c r="X199" s="1604"/>
      <c r="Y199" s="1105"/>
      <c r="Z199" s="1106"/>
      <c r="AA199" s="1107"/>
      <c r="AB199" s="1730"/>
      <c r="AC199" s="1731"/>
      <c r="AD199" s="1731"/>
      <c r="AE199" s="1731">
        <f>申告書作成!O300</f>
        <v>0</v>
      </c>
      <c r="AF199" s="1731"/>
      <c r="AG199" s="1542" t="s">
        <v>418</v>
      </c>
      <c r="AH199" s="1543"/>
      <c r="AI199" s="51"/>
      <c r="AJ199" s="1402"/>
      <c r="AK199" s="1403"/>
      <c r="AL199" s="1490"/>
      <c r="AM199" s="1117"/>
      <c r="AN199" s="1117"/>
      <c r="AO199" s="1117"/>
      <c r="AP199" s="1117"/>
      <c r="AQ199" s="1118"/>
      <c r="AR199" s="1118"/>
      <c r="AS199" s="1118"/>
      <c r="AT199" s="1119"/>
      <c r="AU199" s="1085"/>
      <c r="AV199" s="1085"/>
      <c r="AW199" s="1085"/>
      <c r="AX199" s="1085"/>
      <c r="AY199" s="1085"/>
      <c r="AZ199" s="1085"/>
      <c r="BA199" s="1085"/>
      <c r="BB199" s="1083"/>
      <c r="BC199" s="1792"/>
      <c r="BD199" s="1793"/>
      <c r="BE199" s="3"/>
      <c r="BF199" s="3"/>
      <c r="BG199" s="3"/>
      <c r="BH199" s="3"/>
      <c r="BI199" s="3"/>
      <c r="BJ199" s="3"/>
      <c r="BK199" s="3"/>
      <c r="BL199" s="3"/>
      <c r="BM199" s="3"/>
      <c r="BN199" s="3"/>
      <c r="BO199" s="3"/>
      <c r="BP199" s="3"/>
      <c r="BQ199" s="3"/>
      <c r="BR199" s="3"/>
      <c r="BS199" s="92"/>
      <c r="BT199" s="92"/>
      <c r="BU199" s="92"/>
      <c r="BV199" s="92"/>
      <c r="BW199" s="92"/>
      <c r="BX199" s="92"/>
      <c r="BY199" s="92"/>
      <c r="BZ199" s="92"/>
      <c r="CA199" s="92"/>
      <c r="CB199" s="92"/>
      <c r="CC199" s="92"/>
      <c r="CD199" s="92"/>
    </row>
    <row r="200" spans="1:82" ht="3" customHeight="1">
      <c r="A200" s="73"/>
      <c r="B200" s="73"/>
      <c r="C200" s="1787"/>
      <c r="D200" s="1788"/>
      <c r="E200" s="1703"/>
      <c r="F200" s="1703"/>
      <c r="G200" s="1753"/>
      <c r="H200" s="1604"/>
      <c r="I200" s="1604"/>
      <c r="J200" s="1604"/>
      <c r="K200" s="1604"/>
      <c r="L200" s="1604"/>
      <c r="M200" s="1743"/>
      <c r="N200" s="1722"/>
      <c r="O200" s="1723"/>
      <c r="P200" s="1723"/>
      <c r="Q200" s="1723"/>
      <c r="R200" s="1723"/>
      <c r="S200" s="1724"/>
      <c r="T200" s="1603"/>
      <c r="U200" s="1604"/>
      <c r="V200" s="1743"/>
      <c r="W200" s="1603"/>
      <c r="X200" s="1604"/>
      <c r="Y200" s="1105"/>
      <c r="Z200" s="1106"/>
      <c r="AA200" s="1107"/>
      <c r="AB200" s="1730"/>
      <c r="AC200" s="1731"/>
      <c r="AD200" s="1731"/>
      <c r="AE200" s="1731"/>
      <c r="AF200" s="1731"/>
      <c r="AG200" s="1542"/>
      <c r="AH200" s="1543"/>
      <c r="AI200" s="51"/>
      <c r="AJ200" s="1402"/>
      <c r="AK200" s="1403"/>
      <c r="AL200" s="1490"/>
      <c r="AM200" s="1117"/>
      <c r="AN200" s="1117"/>
      <c r="AO200" s="1117"/>
      <c r="AP200" s="1117"/>
      <c r="AQ200" s="1118"/>
      <c r="AR200" s="1118"/>
      <c r="AS200" s="1118"/>
      <c r="AT200" s="1119"/>
      <c r="AU200" s="1085"/>
      <c r="AV200" s="1085"/>
      <c r="AW200" s="1085"/>
      <c r="AX200" s="1085"/>
      <c r="AY200" s="1085"/>
      <c r="AZ200" s="1085"/>
      <c r="BA200" s="1085"/>
      <c r="BB200" s="1083"/>
      <c r="BC200" s="1792"/>
      <c r="BD200" s="1793"/>
      <c r="BE200" s="3"/>
      <c r="BF200" s="3"/>
      <c r="BG200" s="3"/>
      <c r="BH200" s="3"/>
      <c r="BI200" s="3"/>
      <c r="BJ200" s="3"/>
      <c r="BK200" s="3"/>
      <c r="BL200" s="3"/>
      <c r="BM200" s="3"/>
      <c r="BN200" s="3"/>
      <c r="BO200" s="3"/>
      <c r="BP200" s="3"/>
      <c r="BQ200" s="3"/>
      <c r="BR200" s="3"/>
      <c r="BS200" s="92"/>
      <c r="BT200" s="92"/>
      <c r="BU200" s="92"/>
      <c r="BV200" s="92"/>
      <c r="BW200" s="92"/>
      <c r="BX200" s="92"/>
      <c r="BY200" s="92"/>
      <c r="BZ200" s="92"/>
      <c r="CA200" s="92"/>
      <c r="CB200" s="92"/>
      <c r="CC200" s="92"/>
      <c r="CD200" s="92"/>
    </row>
    <row r="201" spans="1:82" ht="3" customHeight="1" thickBot="1">
      <c r="A201" s="73"/>
      <c r="B201" s="73"/>
      <c r="C201" s="1787"/>
      <c r="D201" s="1788"/>
      <c r="E201" s="1703"/>
      <c r="F201" s="1703"/>
      <c r="G201" s="1754"/>
      <c r="H201" s="1755"/>
      <c r="I201" s="1755"/>
      <c r="J201" s="1755"/>
      <c r="K201" s="1755"/>
      <c r="L201" s="1755"/>
      <c r="M201" s="1756"/>
      <c r="N201" s="1725"/>
      <c r="O201" s="1726"/>
      <c r="P201" s="1726"/>
      <c r="Q201" s="1726"/>
      <c r="R201" s="1726"/>
      <c r="S201" s="1727"/>
      <c r="T201" s="1603"/>
      <c r="U201" s="1604"/>
      <c r="V201" s="1743"/>
      <c r="W201" s="1603"/>
      <c r="X201" s="1604"/>
      <c r="Y201" s="1105"/>
      <c r="Z201" s="1106"/>
      <c r="AA201" s="1107"/>
      <c r="AB201" s="1732"/>
      <c r="AC201" s="1733"/>
      <c r="AD201" s="1733"/>
      <c r="AE201" s="1733"/>
      <c r="AF201" s="1733"/>
      <c r="AG201" s="1734"/>
      <c r="AH201" s="1735"/>
      <c r="AI201" s="51"/>
      <c r="AJ201" s="1402"/>
      <c r="AK201" s="1403"/>
      <c r="AL201" s="1490" t="s">
        <v>132</v>
      </c>
      <c r="AM201" s="1117"/>
      <c r="AN201" s="1117"/>
      <c r="AO201" s="1117"/>
      <c r="AP201" s="1117"/>
      <c r="AQ201" s="1118" t="s">
        <v>133</v>
      </c>
      <c r="AR201" s="1118"/>
      <c r="AS201" s="1118"/>
      <c r="AT201" s="1119"/>
      <c r="AU201" s="1085">
        <f ca="1">Sheet2!AC28</f>
        <v>430000</v>
      </c>
      <c r="AV201" s="1085"/>
      <c r="AW201" s="1085"/>
      <c r="AX201" s="1085"/>
      <c r="AY201" s="1085"/>
      <c r="AZ201" s="1085"/>
      <c r="BA201" s="1085"/>
      <c r="BB201" s="1083" t="s">
        <v>185</v>
      </c>
      <c r="BC201" s="1792"/>
      <c r="BD201" s="179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row>
    <row r="202" spans="1:82" ht="3" customHeight="1">
      <c r="A202" s="73"/>
      <c r="B202" s="73"/>
      <c r="C202" s="1787"/>
      <c r="D202" s="1788"/>
      <c r="E202" s="1703"/>
      <c r="F202" s="1704"/>
      <c r="G202" s="1705" t="s">
        <v>127</v>
      </c>
      <c r="H202" s="1706"/>
      <c r="I202" s="1706"/>
      <c r="J202" s="1706"/>
      <c r="K202" s="1706"/>
      <c r="L202" s="1706"/>
      <c r="M202" s="1706"/>
      <c r="N202" s="1670"/>
      <c r="O202" s="1671"/>
      <c r="P202" s="1671"/>
      <c r="Q202" s="1671"/>
      <c r="R202" s="1671"/>
      <c r="S202" s="1671"/>
      <c r="T202" s="1671"/>
      <c r="U202" s="1671"/>
      <c r="V202" s="1671"/>
      <c r="W202" s="1671"/>
      <c r="X202" s="1671"/>
      <c r="Y202" s="1671"/>
      <c r="Z202" s="1671"/>
      <c r="AA202" s="1671"/>
      <c r="AB202" s="1671"/>
      <c r="AC202" s="1671"/>
      <c r="AD202" s="1671"/>
      <c r="AE202" s="1671"/>
      <c r="AF202" s="1671"/>
      <c r="AG202" s="1671"/>
      <c r="AH202" s="1672"/>
      <c r="AI202" s="51"/>
      <c r="AJ202" s="1402"/>
      <c r="AK202" s="1403"/>
      <c r="AL202" s="1490"/>
      <c r="AM202" s="1117"/>
      <c r="AN202" s="1117"/>
      <c r="AO202" s="1117"/>
      <c r="AP202" s="1117"/>
      <c r="AQ202" s="1118"/>
      <c r="AR202" s="1118"/>
      <c r="AS202" s="1118"/>
      <c r="AT202" s="1119"/>
      <c r="AU202" s="1085"/>
      <c r="AV202" s="1085"/>
      <c r="AW202" s="1085"/>
      <c r="AX202" s="1085"/>
      <c r="AY202" s="1085"/>
      <c r="AZ202" s="1085"/>
      <c r="BA202" s="1085"/>
      <c r="BB202" s="1083"/>
      <c r="BC202" s="1792"/>
      <c r="BD202" s="179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row>
    <row r="203" spans="1:82" ht="3" customHeight="1">
      <c r="A203" s="73"/>
      <c r="B203" s="73"/>
      <c r="C203" s="1787"/>
      <c r="D203" s="1788"/>
      <c r="E203" s="1703"/>
      <c r="F203" s="1704"/>
      <c r="G203" s="1707"/>
      <c r="H203" s="1384"/>
      <c r="I203" s="1384"/>
      <c r="J203" s="1384"/>
      <c r="K203" s="1384"/>
      <c r="L203" s="1384"/>
      <c r="M203" s="1384"/>
      <c r="N203" s="1673"/>
      <c r="O203" s="1674"/>
      <c r="P203" s="1674"/>
      <c r="Q203" s="1674"/>
      <c r="R203" s="1674"/>
      <c r="S203" s="1674"/>
      <c r="T203" s="1674"/>
      <c r="U203" s="1674"/>
      <c r="V203" s="1674"/>
      <c r="W203" s="1674"/>
      <c r="X203" s="1674"/>
      <c r="Y203" s="1674"/>
      <c r="Z203" s="1674"/>
      <c r="AA203" s="1674"/>
      <c r="AB203" s="1674"/>
      <c r="AC203" s="1674"/>
      <c r="AD203" s="1674"/>
      <c r="AE203" s="1674"/>
      <c r="AF203" s="1674"/>
      <c r="AG203" s="1674"/>
      <c r="AH203" s="1675"/>
      <c r="AI203" s="51"/>
      <c r="AJ203" s="1402"/>
      <c r="AK203" s="1403"/>
      <c r="AL203" s="1490"/>
      <c r="AM203" s="1117"/>
      <c r="AN203" s="1117"/>
      <c r="AO203" s="1117"/>
      <c r="AP203" s="1117"/>
      <c r="AQ203" s="1118"/>
      <c r="AR203" s="1118"/>
      <c r="AS203" s="1118"/>
      <c r="AT203" s="1119"/>
      <c r="AU203" s="1085"/>
      <c r="AV203" s="1085"/>
      <c r="AW203" s="1085"/>
      <c r="AX203" s="1085"/>
      <c r="AY203" s="1085"/>
      <c r="AZ203" s="1085"/>
      <c r="BA203" s="1085"/>
      <c r="BB203" s="1083"/>
      <c r="BC203" s="1792"/>
      <c r="BD203" s="179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row>
    <row r="204" spans="1:82" ht="3" customHeight="1">
      <c r="A204" s="73"/>
      <c r="B204" s="73"/>
      <c r="C204" s="1787"/>
      <c r="D204" s="1788"/>
      <c r="E204" s="1703"/>
      <c r="F204" s="1704"/>
      <c r="G204" s="1707"/>
      <c r="H204" s="1384"/>
      <c r="I204" s="1384"/>
      <c r="J204" s="1384"/>
      <c r="K204" s="1384"/>
      <c r="L204" s="1384"/>
      <c r="M204" s="1384"/>
      <c r="N204" s="1673"/>
      <c r="O204" s="1674"/>
      <c r="P204" s="1674"/>
      <c r="Q204" s="1674"/>
      <c r="R204" s="1674"/>
      <c r="S204" s="1674"/>
      <c r="T204" s="1674"/>
      <c r="U204" s="1674"/>
      <c r="V204" s="1674"/>
      <c r="W204" s="1674"/>
      <c r="X204" s="1674"/>
      <c r="Y204" s="1674"/>
      <c r="Z204" s="1674"/>
      <c r="AA204" s="1674"/>
      <c r="AB204" s="1674"/>
      <c r="AC204" s="1674"/>
      <c r="AD204" s="1674"/>
      <c r="AE204" s="1674"/>
      <c r="AF204" s="1674"/>
      <c r="AG204" s="1674"/>
      <c r="AH204" s="1675"/>
      <c r="AI204" s="51"/>
      <c r="AJ204" s="1402"/>
      <c r="AK204" s="1403"/>
      <c r="AL204" s="1490"/>
      <c r="AM204" s="1117"/>
      <c r="AN204" s="1117"/>
      <c r="AO204" s="1117"/>
      <c r="AP204" s="1117"/>
      <c r="AQ204" s="1118"/>
      <c r="AR204" s="1118"/>
      <c r="AS204" s="1118"/>
      <c r="AT204" s="1119"/>
      <c r="AU204" s="1085"/>
      <c r="AV204" s="1085"/>
      <c r="AW204" s="1085"/>
      <c r="AX204" s="1085"/>
      <c r="AY204" s="1085"/>
      <c r="AZ204" s="1085"/>
      <c r="BA204" s="1085"/>
      <c r="BB204" s="1083"/>
      <c r="BC204" s="1792"/>
      <c r="BD204" s="179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row>
    <row r="205" spans="1:82" ht="3" customHeight="1" thickBot="1">
      <c r="A205" s="73"/>
      <c r="B205" s="73"/>
      <c r="C205" s="1787"/>
      <c r="D205" s="1788"/>
      <c r="E205" s="1703"/>
      <c r="F205" s="1704"/>
      <c r="G205" s="1708"/>
      <c r="H205" s="1709"/>
      <c r="I205" s="1709"/>
      <c r="J205" s="1709"/>
      <c r="K205" s="1709"/>
      <c r="L205" s="1709"/>
      <c r="M205" s="1709"/>
      <c r="N205" s="1676"/>
      <c r="O205" s="1677"/>
      <c r="P205" s="1677"/>
      <c r="Q205" s="1677"/>
      <c r="R205" s="1677"/>
      <c r="S205" s="1677"/>
      <c r="T205" s="1677"/>
      <c r="U205" s="1677"/>
      <c r="V205" s="1677"/>
      <c r="W205" s="1677"/>
      <c r="X205" s="1677"/>
      <c r="Y205" s="1677"/>
      <c r="Z205" s="1677"/>
      <c r="AA205" s="1677"/>
      <c r="AB205" s="1677"/>
      <c r="AC205" s="1677"/>
      <c r="AD205" s="1677"/>
      <c r="AE205" s="1677"/>
      <c r="AF205" s="1677"/>
      <c r="AG205" s="1677"/>
      <c r="AH205" s="1678"/>
      <c r="AI205" s="51"/>
      <c r="AJ205" s="1402"/>
      <c r="AK205" s="1403"/>
      <c r="AL205" s="1490"/>
      <c r="AM205" s="1117"/>
      <c r="AN205" s="1117"/>
      <c r="AO205" s="1117"/>
      <c r="AP205" s="1117"/>
      <c r="AQ205" s="1118"/>
      <c r="AR205" s="1118"/>
      <c r="AS205" s="1118"/>
      <c r="AT205" s="1119"/>
      <c r="AU205" s="1085"/>
      <c r="AV205" s="1085"/>
      <c r="AW205" s="1085"/>
      <c r="AX205" s="1085"/>
      <c r="AY205" s="1085"/>
      <c r="AZ205" s="1085"/>
      <c r="BA205" s="1085"/>
      <c r="BB205" s="1083"/>
      <c r="BC205" s="1792"/>
      <c r="BD205" s="179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row>
    <row r="206" spans="1:82" ht="3" customHeight="1">
      <c r="A206" s="73"/>
      <c r="B206" s="73"/>
      <c r="C206" s="1787"/>
      <c r="D206" s="1788"/>
      <c r="E206" s="1703">
        <v>4</v>
      </c>
      <c r="F206" s="1703"/>
      <c r="G206" s="1747" t="s">
        <v>106</v>
      </c>
      <c r="H206" s="1710"/>
      <c r="I206" s="1710"/>
      <c r="J206" s="1710"/>
      <c r="K206" s="1710"/>
      <c r="L206" s="1710"/>
      <c r="M206" s="1710"/>
      <c r="N206" s="1710" t="s">
        <v>117</v>
      </c>
      <c r="O206" s="1710"/>
      <c r="P206" s="1710"/>
      <c r="Q206" s="1710"/>
      <c r="R206" s="1710"/>
      <c r="S206" s="1710"/>
      <c r="T206" s="1744" t="s">
        <v>118</v>
      </c>
      <c r="U206" s="1744"/>
      <c r="V206" s="1744"/>
      <c r="W206" s="1710" t="s">
        <v>11</v>
      </c>
      <c r="X206" s="1710"/>
      <c r="Y206" s="1713" t="s">
        <v>110</v>
      </c>
      <c r="Z206" s="1713"/>
      <c r="AA206" s="1713"/>
      <c r="AB206" s="1710" t="s">
        <v>119</v>
      </c>
      <c r="AC206" s="1710"/>
      <c r="AD206" s="1710"/>
      <c r="AE206" s="1710"/>
      <c r="AF206" s="1710"/>
      <c r="AG206" s="1710"/>
      <c r="AH206" s="1716"/>
      <c r="AI206" s="51"/>
      <c r="AJ206" s="1402"/>
      <c r="AK206" s="1403"/>
      <c r="AL206" s="1355"/>
      <c r="AM206" s="1609"/>
      <c r="AN206" s="1609"/>
      <c r="AO206" s="1609"/>
      <c r="AP206" s="1609"/>
      <c r="AQ206" s="1610"/>
      <c r="AR206" s="1610"/>
      <c r="AS206" s="1610"/>
      <c r="AT206" s="1597"/>
      <c r="AU206" s="1124"/>
      <c r="AV206" s="1124"/>
      <c r="AW206" s="1124"/>
      <c r="AX206" s="1124"/>
      <c r="AY206" s="1124"/>
      <c r="AZ206" s="1124"/>
      <c r="BA206" s="1124"/>
      <c r="BB206" s="1125"/>
      <c r="BC206" s="1792"/>
      <c r="BD206" s="179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row>
    <row r="207" spans="1:82" ht="3" customHeight="1">
      <c r="A207" s="73"/>
      <c r="B207" s="73"/>
      <c r="C207" s="1787"/>
      <c r="D207" s="1788"/>
      <c r="E207" s="1703"/>
      <c r="F207" s="1703"/>
      <c r="G207" s="1748"/>
      <c r="H207" s="1711"/>
      <c r="I207" s="1711"/>
      <c r="J207" s="1711"/>
      <c r="K207" s="1711"/>
      <c r="L207" s="1711"/>
      <c r="M207" s="1711"/>
      <c r="N207" s="1711"/>
      <c r="O207" s="1711"/>
      <c r="P207" s="1711"/>
      <c r="Q207" s="1711"/>
      <c r="R207" s="1711"/>
      <c r="S207" s="1711"/>
      <c r="T207" s="1741"/>
      <c r="U207" s="1741"/>
      <c r="V207" s="1741"/>
      <c r="W207" s="1711"/>
      <c r="X207" s="1711"/>
      <c r="Y207" s="1714"/>
      <c r="Z207" s="1714"/>
      <c r="AA207" s="1714"/>
      <c r="AB207" s="1711"/>
      <c r="AC207" s="1711"/>
      <c r="AD207" s="1711"/>
      <c r="AE207" s="1711"/>
      <c r="AF207" s="1711"/>
      <c r="AG207" s="1711"/>
      <c r="AH207" s="1717"/>
      <c r="AI207" s="51"/>
      <c r="AJ207" s="1402"/>
      <c r="AK207" s="1403"/>
      <c r="AL207" s="1611" t="s">
        <v>96</v>
      </c>
      <c r="AM207" s="1612"/>
      <c r="AN207" s="1612"/>
      <c r="AO207" s="1612"/>
      <c r="AP207" s="1613"/>
      <c r="AQ207" s="1620" t="s">
        <v>134</v>
      </c>
      <c r="AR207" s="1632"/>
      <c r="AS207" s="1632"/>
      <c r="AT207" s="1621"/>
      <c r="AU207" s="1626">
        <f ca="1">SUM(AU141:BA206)</f>
        <v>430000</v>
      </c>
      <c r="AV207" s="1626"/>
      <c r="AW207" s="1626"/>
      <c r="AX207" s="1626"/>
      <c r="AY207" s="1626"/>
      <c r="AZ207" s="1626"/>
      <c r="BA207" s="1626"/>
      <c r="BB207" s="1629" t="s">
        <v>185</v>
      </c>
      <c r="BC207" s="1792"/>
      <c r="BD207" s="179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row>
    <row r="208" spans="1:82" ht="3" customHeight="1">
      <c r="A208" s="73"/>
      <c r="B208" s="73"/>
      <c r="C208" s="1787"/>
      <c r="D208" s="1788"/>
      <c r="E208" s="1703"/>
      <c r="F208" s="1703"/>
      <c r="G208" s="1749"/>
      <c r="H208" s="1712"/>
      <c r="I208" s="1712"/>
      <c r="J208" s="1712"/>
      <c r="K208" s="1712"/>
      <c r="L208" s="1712"/>
      <c r="M208" s="1712"/>
      <c r="N208" s="1712"/>
      <c r="O208" s="1712"/>
      <c r="P208" s="1712"/>
      <c r="Q208" s="1712"/>
      <c r="R208" s="1712"/>
      <c r="S208" s="1712"/>
      <c r="T208" s="1742"/>
      <c r="U208" s="1742"/>
      <c r="V208" s="1742"/>
      <c r="W208" s="1712"/>
      <c r="X208" s="1712"/>
      <c r="Y208" s="1715"/>
      <c r="Z208" s="1715"/>
      <c r="AA208" s="1715"/>
      <c r="AB208" s="1712"/>
      <c r="AC208" s="1712"/>
      <c r="AD208" s="1712"/>
      <c r="AE208" s="1712"/>
      <c r="AF208" s="1712"/>
      <c r="AG208" s="1712"/>
      <c r="AH208" s="1718"/>
      <c r="AI208" s="51"/>
      <c r="AJ208" s="1402"/>
      <c r="AK208" s="1403"/>
      <c r="AL208" s="1614"/>
      <c r="AM208" s="1615"/>
      <c r="AN208" s="1615"/>
      <c r="AO208" s="1615"/>
      <c r="AP208" s="1616"/>
      <c r="AQ208" s="1622"/>
      <c r="AR208" s="1633"/>
      <c r="AS208" s="1633"/>
      <c r="AT208" s="1623"/>
      <c r="AU208" s="1627"/>
      <c r="AV208" s="1627"/>
      <c r="AW208" s="1627"/>
      <c r="AX208" s="1627"/>
      <c r="AY208" s="1627"/>
      <c r="AZ208" s="1627"/>
      <c r="BA208" s="1627"/>
      <c r="BB208" s="1630"/>
      <c r="BC208" s="1792"/>
      <c r="BD208" s="179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row>
    <row r="209" spans="1:82" ht="3" customHeight="1">
      <c r="A209" s="73"/>
      <c r="B209" s="73"/>
      <c r="C209" s="1787"/>
      <c r="D209" s="1788"/>
      <c r="E209" s="1703"/>
      <c r="F209" s="1703"/>
      <c r="G209" s="1750">
        <f>申告書作成!C303</f>
        <v>0</v>
      </c>
      <c r="H209" s="1751"/>
      <c r="I209" s="1751"/>
      <c r="J209" s="1751"/>
      <c r="K209" s="1751"/>
      <c r="L209" s="1751"/>
      <c r="M209" s="1752"/>
      <c r="N209" s="1719">
        <f>申告書作成!I303</f>
        <v>0</v>
      </c>
      <c r="O209" s="1720"/>
      <c r="P209" s="1720"/>
      <c r="Q209" s="1720"/>
      <c r="R209" s="1720"/>
      <c r="S209" s="1721"/>
      <c r="T209" s="1603"/>
      <c r="U209" s="1604"/>
      <c r="V209" s="1743"/>
      <c r="W209" s="1603">
        <f>申告書作成!M303</f>
        <v>0</v>
      </c>
      <c r="X209" s="1604"/>
      <c r="Y209" s="1102" t="str">
        <f>申告書作成!AP313</f>
        <v>　</v>
      </c>
      <c r="Z209" s="1103"/>
      <c r="AA209" s="1104"/>
      <c r="AB209" s="1728">
        <f>申告書作成!O303</f>
        <v>0</v>
      </c>
      <c r="AC209" s="1729"/>
      <c r="AD209" s="1729"/>
      <c r="AE209" s="78"/>
      <c r="AF209" s="78"/>
      <c r="AG209" s="78"/>
      <c r="AH209" s="79"/>
      <c r="AI209" s="51"/>
      <c r="AJ209" s="1402"/>
      <c r="AK209" s="1403"/>
      <c r="AL209" s="1614"/>
      <c r="AM209" s="1615"/>
      <c r="AN209" s="1615"/>
      <c r="AO209" s="1615"/>
      <c r="AP209" s="1616"/>
      <c r="AQ209" s="1622"/>
      <c r="AR209" s="1633"/>
      <c r="AS209" s="1633"/>
      <c r="AT209" s="1623"/>
      <c r="AU209" s="1627"/>
      <c r="AV209" s="1627"/>
      <c r="AW209" s="1627"/>
      <c r="AX209" s="1627"/>
      <c r="AY209" s="1627"/>
      <c r="AZ209" s="1627"/>
      <c r="BA209" s="1627"/>
      <c r="BB209" s="1630"/>
      <c r="BC209" s="1792"/>
      <c r="BD209" s="179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row>
    <row r="210" spans="1:82" ht="3" customHeight="1">
      <c r="A210" s="73"/>
      <c r="B210" s="73"/>
      <c r="C210" s="1787"/>
      <c r="D210" s="1788"/>
      <c r="E210" s="1703"/>
      <c r="F210" s="1703"/>
      <c r="G210" s="1753"/>
      <c r="H210" s="1604"/>
      <c r="I210" s="1604"/>
      <c r="J210" s="1604"/>
      <c r="K210" s="1604"/>
      <c r="L210" s="1604"/>
      <c r="M210" s="1743"/>
      <c r="N210" s="1722"/>
      <c r="O210" s="1723"/>
      <c r="P210" s="1723"/>
      <c r="Q210" s="1723"/>
      <c r="R210" s="1723"/>
      <c r="S210" s="1724"/>
      <c r="T210" s="1603"/>
      <c r="U210" s="1604"/>
      <c r="V210" s="1743"/>
      <c r="W210" s="1603"/>
      <c r="X210" s="1604"/>
      <c r="Y210" s="1105"/>
      <c r="Z210" s="1106"/>
      <c r="AA210" s="1107"/>
      <c r="AB210" s="1730"/>
      <c r="AC210" s="1731"/>
      <c r="AD210" s="1731"/>
      <c r="AE210" s="78"/>
      <c r="AF210" s="78"/>
      <c r="AG210" s="78"/>
      <c r="AH210" s="79"/>
      <c r="AI210" s="51"/>
      <c r="AJ210" s="1402"/>
      <c r="AK210" s="1403"/>
      <c r="AL210" s="1614"/>
      <c r="AM210" s="1615"/>
      <c r="AN210" s="1615"/>
      <c r="AO210" s="1615"/>
      <c r="AP210" s="1616"/>
      <c r="AQ210" s="1622"/>
      <c r="AR210" s="1633"/>
      <c r="AS210" s="1633"/>
      <c r="AT210" s="1623"/>
      <c r="AU210" s="1627"/>
      <c r="AV210" s="1627"/>
      <c r="AW210" s="1627"/>
      <c r="AX210" s="1627"/>
      <c r="AY210" s="1627"/>
      <c r="AZ210" s="1627"/>
      <c r="BA210" s="1627"/>
      <c r="BB210" s="1630"/>
      <c r="BC210" s="1792"/>
      <c r="BD210" s="179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row>
    <row r="211" spans="1:82" ht="3" customHeight="1">
      <c r="A211" s="73"/>
      <c r="B211" s="73"/>
      <c r="C211" s="1787"/>
      <c r="D211" s="1788"/>
      <c r="E211" s="1703"/>
      <c r="F211" s="1703"/>
      <c r="G211" s="1753"/>
      <c r="H211" s="1604"/>
      <c r="I211" s="1604"/>
      <c r="J211" s="1604"/>
      <c r="K211" s="1604"/>
      <c r="L211" s="1604"/>
      <c r="M211" s="1743"/>
      <c r="N211" s="1722"/>
      <c r="O211" s="1723"/>
      <c r="P211" s="1723"/>
      <c r="Q211" s="1723"/>
      <c r="R211" s="1723"/>
      <c r="S211" s="1724"/>
      <c r="T211" s="1603"/>
      <c r="U211" s="1604"/>
      <c r="V211" s="1743"/>
      <c r="W211" s="1603"/>
      <c r="X211" s="1604"/>
      <c r="Y211" s="1105"/>
      <c r="Z211" s="1106"/>
      <c r="AA211" s="1107"/>
      <c r="AB211" s="1730"/>
      <c r="AC211" s="1731"/>
      <c r="AD211" s="1731"/>
      <c r="AE211" s="78"/>
      <c r="AF211" s="78"/>
      <c r="AG211" s="78"/>
      <c r="AH211" s="79"/>
      <c r="AI211" s="51"/>
      <c r="AJ211" s="1402"/>
      <c r="AK211" s="1403"/>
      <c r="AL211" s="1614"/>
      <c r="AM211" s="1615"/>
      <c r="AN211" s="1615"/>
      <c r="AO211" s="1615"/>
      <c r="AP211" s="1616"/>
      <c r="AQ211" s="1622"/>
      <c r="AR211" s="1633"/>
      <c r="AS211" s="1633"/>
      <c r="AT211" s="1623"/>
      <c r="AU211" s="1627"/>
      <c r="AV211" s="1627"/>
      <c r="AW211" s="1627"/>
      <c r="AX211" s="1627"/>
      <c r="AY211" s="1627"/>
      <c r="AZ211" s="1627"/>
      <c r="BA211" s="1627"/>
      <c r="BB211" s="1630"/>
      <c r="BC211" s="1792"/>
      <c r="BD211" s="179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row>
    <row r="212" spans="1:82" ht="3" customHeight="1">
      <c r="A212" s="73"/>
      <c r="B212" s="73"/>
      <c r="C212" s="1787"/>
      <c r="D212" s="1788"/>
      <c r="E212" s="1703"/>
      <c r="F212" s="1703"/>
      <c r="G212" s="1753"/>
      <c r="H212" s="1604"/>
      <c r="I212" s="1604"/>
      <c r="J212" s="1604"/>
      <c r="K212" s="1604"/>
      <c r="L212" s="1604"/>
      <c r="M212" s="1743"/>
      <c r="N212" s="1722"/>
      <c r="O212" s="1723"/>
      <c r="P212" s="1723"/>
      <c r="Q212" s="1723"/>
      <c r="R212" s="1723"/>
      <c r="S212" s="1724"/>
      <c r="T212" s="1603"/>
      <c r="U212" s="1604"/>
      <c r="V212" s="1743"/>
      <c r="W212" s="1603"/>
      <c r="X212" s="1604"/>
      <c r="Y212" s="1105"/>
      <c r="Z212" s="1106"/>
      <c r="AA212" s="1107"/>
      <c r="AB212" s="1730"/>
      <c r="AC212" s="1731"/>
      <c r="AD212" s="1731"/>
      <c r="AE212" s="1731">
        <f>申告書作成!O305</f>
        <v>0</v>
      </c>
      <c r="AF212" s="1731"/>
      <c r="AG212" s="1542" t="s">
        <v>418</v>
      </c>
      <c r="AH212" s="1543"/>
      <c r="AI212" s="51"/>
      <c r="AJ212" s="1404"/>
      <c r="AK212" s="1405"/>
      <c r="AL212" s="1617"/>
      <c r="AM212" s="1618"/>
      <c r="AN212" s="1618"/>
      <c r="AO212" s="1618"/>
      <c r="AP212" s="1619"/>
      <c r="AQ212" s="1624"/>
      <c r="AR212" s="1634"/>
      <c r="AS212" s="1634"/>
      <c r="AT212" s="1625"/>
      <c r="AU212" s="1628"/>
      <c r="AV212" s="1628"/>
      <c r="AW212" s="1628"/>
      <c r="AX212" s="1628"/>
      <c r="AY212" s="1628"/>
      <c r="AZ212" s="1628"/>
      <c r="BA212" s="1628"/>
      <c r="BB212" s="1631"/>
      <c r="BC212" s="1792"/>
      <c r="BD212" s="179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row>
    <row r="213" spans="1:82" ht="3" customHeight="1">
      <c r="A213" s="5"/>
      <c r="B213" s="5"/>
      <c r="C213" s="1787"/>
      <c r="D213" s="1788"/>
      <c r="E213" s="1703"/>
      <c r="F213" s="1703"/>
      <c r="G213" s="1753"/>
      <c r="H213" s="1604"/>
      <c r="I213" s="1604"/>
      <c r="J213" s="1604"/>
      <c r="K213" s="1604"/>
      <c r="L213" s="1604"/>
      <c r="M213" s="1743"/>
      <c r="N213" s="1722"/>
      <c r="O213" s="1723"/>
      <c r="P213" s="1723"/>
      <c r="Q213" s="1723"/>
      <c r="R213" s="1723"/>
      <c r="S213" s="1724"/>
      <c r="T213" s="1603"/>
      <c r="U213" s="1604"/>
      <c r="V213" s="1743"/>
      <c r="W213" s="1603"/>
      <c r="X213" s="1604"/>
      <c r="Y213" s="1105"/>
      <c r="Z213" s="1106"/>
      <c r="AA213" s="1107"/>
      <c r="AB213" s="1730"/>
      <c r="AC213" s="1731"/>
      <c r="AD213" s="1731"/>
      <c r="AE213" s="1731"/>
      <c r="AF213" s="1731"/>
      <c r="AG213" s="1542"/>
      <c r="AH213" s="1543"/>
      <c r="AI213" s="51"/>
      <c r="AJ213" s="93"/>
      <c r="AK213" s="93"/>
      <c r="AL213" s="93"/>
      <c r="AM213" s="93"/>
      <c r="AN213" s="93"/>
      <c r="AO213" s="93"/>
      <c r="AP213" s="93"/>
      <c r="AQ213" s="93"/>
      <c r="AR213" s="93"/>
      <c r="AS213" s="93"/>
      <c r="AT213" s="93"/>
      <c r="AU213" s="93"/>
      <c r="AV213" s="93"/>
      <c r="AW213" s="93"/>
      <c r="AX213" s="93"/>
      <c r="AY213" s="93"/>
      <c r="AZ213" s="93"/>
      <c r="BA213" s="93"/>
      <c r="BB213" s="93"/>
      <c r="BC213" s="94"/>
      <c r="BD213" s="94"/>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row>
    <row r="214" spans="1:82" ht="3" customHeight="1" thickBot="1">
      <c r="A214" s="5"/>
      <c r="B214" s="5"/>
      <c r="C214" s="1787"/>
      <c r="D214" s="1788"/>
      <c r="E214" s="1703"/>
      <c r="F214" s="1703"/>
      <c r="G214" s="1754"/>
      <c r="H214" s="1755"/>
      <c r="I214" s="1755"/>
      <c r="J214" s="1755"/>
      <c r="K214" s="1755"/>
      <c r="L214" s="1755"/>
      <c r="M214" s="1756"/>
      <c r="N214" s="1725"/>
      <c r="O214" s="1726"/>
      <c r="P214" s="1726"/>
      <c r="Q214" s="1726"/>
      <c r="R214" s="1726"/>
      <c r="S214" s="1727"/>
      <c r="T214" s="1603"/>
      <c r="U214" s="1604"/>
      <c r="V214" s="1743"/>
      <c r="W214" s="1603"/>
      <c r="X214" s="1604"/>
      <c r="Y214" s="1105"/>
      <c r="Z214" s="1106"/>
      <c r="AA214" s="1107"/>
      <c r="AB214" s="1732"/>
      <c r="AC214" s="1733"/>
      <c r="AD214" s="1733"/>
      <c r="AE214" s="1733"/>
      <c r="AF214" s="1733"/>
      <c r="AG214" s="1734"/>
      <c r="AH214" s="1735"/>
      <c r="AI214" s="51"/>
      <c r="AJ214" s="93"/>
      <c r="AK214" s="93"/>
      <c r="AL214" s="93"/>
      <c r="AM214" s="93"/>
      <c r="AN214" s="93"/>
      <c r="AO214" s="93"/>
      <c r="AP214" s="93"/>
      <c r="AQ214" s="93"/>
      <c r="AR214" s="93"/>
      <c r="AS214" s="93"/>
      <c r="AT214" s="93"/>
      <c r="AU214" s="93"/>
      <c r="AV214" s="93"/>
      <c r="AW214" s="93"/>
      <c r="AX214" s="93"/>
      <c r="AY214" s="93"/>
      <c r="AZ214" s="93"/>
      <c r="BA214" s="93"/>
      <c r="BB214" s="93"/>
      <c r="BC214" s="94"/>
      <c r="BD214" s="94"/>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95"/>
    </row>
    <row r="215" spans="1:82" ht="3" customHeight="1">
      <c r="A215" s="5"/>
      <c r="B215" s="5"/>
      <c r="C215" s="1787"/>
      <c r="D215" s="1788"/>
      <c r="E215" s="1703"/>
      <c r="F215" s="1704"/>
      <c r="G215" s="1705" t="s">
        <v>135</v>
      </c>
      <c r="H215" s="1706"/>
      <c r="I215" s="1706"/>
      <c r="J215" s="1706"/>
      <c r="K215" s="1706"/>
      <c r="L215" s="1706"/>
      <c r="M215" s="1706"/>
      <c r="N215" s="1670"/>
      <c r="O215" s="1671"/>
      <c r="P215" s="1671"/>
      <c r="Q215" s="1671"/>
      <c r="R215" s="1671"/>
      <c r="S215" s="1671"/>
      <c r="T215" s="1671"/>
      <c r="U215" s="1671"/>
      <c r="V215" s="1671"/>
      <c r="W215" s="1671"/>
      <c r="X215" s="1671"/>
      <c r="Y215" s="1671"/>
      <c r="Z215" s="1671"/>
      <c r="AA215" s="1671"/>
      <c r="AB215" s="1671"/>
      <c r="AC215" s="1671"/>
      <c r="AD215" s="1671"/>
      <c r="AE215" s="1671"/>
      <c r="AF215" s="1671"/>
      <c r="AG215" s="1671"/>
      <c r="AH215" s="1672"/>
      <c r="AI215" s="51"/>
      <c r="AJ215" s="1761" t="s">
        <v>136</v>
      </c>
      <c r="AK215" s="1762"/>
      <c r="AL215" s="1762"/>
      <c r="AM215" s="1762"/>
      <c r="AN215" s="1762"/>
      <c r="AO215" s="1762"/>
      <c r="AP215" s="1762"/>
      <c r="AQ215" s="1762"/>
      <c r="AR215" s="1762"/>
      <c r="AS215" s="1762"/>
      <c r="AT215" s="1762"/>
      <c r="AU215" s="1762"/>
      <c r="AV215" s="1762"/>
      <c r="AW215" s="1762"/>
      <c r="AX215" s="1762"/>
      <c r="AY215" s="1762"/>
      <c r="AZ215" s="1762"/>
      <c r="BA215" s="1762"/>
      <c r="BB215" s="1763"/>
      <c r="BC215" s="94"/>
      <c r="BD215" s="94"/>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95"/>
    </row>
    <row r="216" spans="1:82" ht="3" customHeight="1">
      <c r="A216" s="5"/>
      <c r="B216" s="5"/>
      <c r="C216" s="1787"/>
      <c r="D216" s="1788"/>
      <c r="E216" s="1703"/>
      <c r="F216" s="1704"/>
      <c r="G216" s="1707"/>
      <c r="H216" s="1384"/>
      <c r="I216" s="1384"/>
      <c r="J216" s="1384"/>
      <c r="K216" s="1384"/>
      <c r="L216" s="1384"/>
      <c r="M216" s="1384"/>
      <c r="N216" s="1673"/>
      <c r="O216" s="1674"/>
      <c r="P216" s="1674"/>
      <c r="Q216" s="1674"/>
      <c r="R216" s="1674"/>
      <c r="S216" s="1674"/>
      <c r="T216" s="1674"/>
      <c r="U216" s="1674"/>
      <c r="V216" s="1674"/>
      <c r="W216" s="1674"/>
      <c r="X216" s="1674"/>
      <c r="Y216" s="1674"/>
      <c r="Z216" s="1674"/>
      <c r="AA216" s="1674"/>
      <c r="AB216" s="1674"/>
      <c r="AC216" s="1674"/>
      <c r="AD216" s="1674"/>
      <c r="AE216" s="1674"/>
      <c r="AF216" s="1674"/>
      <c r="AG216" s="1674"/>
      <c r="AH216" s="1675"/>
      <c r="AI216" s="51"/>
      <c r="AJ216" s="1764"/>
      <c r="AK216" s="1765"/>
      <c r="AL216" s="1765"/>
      <c r="AM216" s="1765"/>
      <c r="AN216" s="1765"/>
      <c r="AO216" s="1765"/>
      <c r="AP216" s="1765"/>
      <c r="AQ216" s="1765"/>
      <c r="AR216" s="1765"/>
      <c r="AS216" s="1765"/>
      <c r="AT216" s="1765"/>
      <c r="AU216" s="1765"/>
      <c r="AV216" s="1765"/>
      <c r="AW216" s="1765"/>
      <c r="AX216" s="1765"/>
      <c r="AY216" s="1765"/>
      <c r="AZ216" s="1765"/>
      <c r="BA216" s="1765"/>
      <c r="BB216" s="1766"/>
      <c r="BC216" s="94"/>
      <c r="BD216" s="94"/>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95"/>
    </row>
    <row r="217" spans="1:82" ht="3" customHeight="1">
      <c r="A217" s="5"/>
      <c r="B217" s="5"/>
      <c r="C217" s="1787"/>
      <c r="D217" s="1788"/>
      <c r="E217" s="1703"/>
      <c r="F217" s="1704"/>
      <c r="G217" s="1707"/>
      <c r="H217" s="1384"/>
      <c r="I217" s="1384"/>
      <c r="J217" s="1384"/>
      <c r="K217" s="1384"/>
      <c r="L217" s="1384"/>
      <c r="M217" s="1384"/>
      <c r="N217" s="1673"/>
      <c r="O217" s="1674"/>
      <c r="P217" s="1674"/>
      <c r="Q217" s="1674"/>
      <c r="R217" s="1674"/>
      <c r="S217" s="1674"/>
      <c r="T217" s="1674"/>
      <c r="U217" s="1674"/>
      <c r="V217" s="1674"/>
      <c r="W217" s="1674"/>
      <c r="X217" s="1674"/>
      <c r="Y217" s="1674"/>
      <c r="Z217" s="1674"/>
      <c r="AA217" s="1674"/>
      <c r="AB217" s="1674"/>
      <c r="AC217" s="1674"/>
      <c r="AD217" s="1674"/>
      <c r="AE217" s="1674"/>
      <c r="AF217" s="1674"/>
      <c r="AG217" s="1674"/>
      <c r="AH217" s="1675"/>
      <c r="AI217" s="51"/>
      <c r="AJ217" s="1764"/>
      <c r="AK217" s="1765"/>
      <c r="AL217" s="1765"/>
      <c r="AM217" s="1765"/>
      <c r="AN217" s="1765"/>
      <c r="AO217" s="1765"/>
      <c r="AP217" s="1765"/>
      <c r="AQ217" s="1765"/>
      <c r="AR217" s="1765"/>
      <c r="AS217" s="1765"/>
      <c r="AT217" s="1765"/>
      <c r="AU217" s="1765"/>
      <c r="AV217" s="1765"/>
      <c r="AW217" s="1765"/>
      <c r="AX217" s="1765"/>
      <c r="AY217" s="1765"/>
      <c r="AZ217" s="1765"/>
      <c r="BA217" s="1765"/>
      <c r="BB217" s="1766"/>
      <c r="BC217" s="94"/>
      <c r="BD217" s="94"/>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95"/>
    </row>
    <row r="218" spans="1:82" ht="3" customHeight="1" thickBot="1">
      <c r="A218" s="5"/>
      <c r="B218" s="5"/>
      <c r="C218" s="1787"/>
      <c r="D218" s="1788"/>
      <c r="E218" s="1703"/>
      <c r="F218" s="1704"/>
      <c r="G218" s="1708"/>
      <c r="H218" s="1709"/>
      <c r="I218" s="1709"/>
      <c r="J218" s="1709"/>
      <c r="K218" s="1709"/>
      <c r="L218" s="1709"/>
      <c r="M218" s="1709"/>
      <c r="N218" s="1676"/>
      <c r="O218" s="1677"/>
      <c r="P218" s="1677"/>
      <c r="Q218" s="1677"/>
      <c r="R218" s="1677"/>
      <c r="S218" s="1677"/>
      <c r="T218" s="1677"/>
      <c r="U218" s="1677"/>
      <c r="V218" s="1677"/>
      <c r="W218" s="1677"/>
      <c r="X218" s="1677"/>
      <c r="Y218" s="1677"/>
      <c r="Z218" s="1677"/>
      <c r="AA218" s="1677"/>
      <c r="AB218" s="1677"/>
      <c r="AC218" s="1677"/>
      <c r="AD218" s="1677"/>
      <c r="AE218" s="1677"/>
      <c r="AF218" s="1677"/>
      <c r="AG218" s="1677"/>
      <c r="AH218" s="1678"/>
      <c r="AI218" s="51"/>
      <c r="AJ218" s="1764"/>
      <c r="AK218" s="1765"/>
      <c r="AL218" s="1765"/>
      <c r="AM218" s="1765"/>
      <c r="AN218" s="1765"/>
      <c r="AO218" s="1765"/>
      <c r="AP218" s="1765"/>
      <c r="AQ218" s="1765"/>
      <c r="AR218" s="1765"/>
      <c r="AS218" s="1765"/>
      <c r="AT218" s="1765"/>
      <c r="AU218" s="1765"/>
      <c r="AV218" s="1765"/>
      <c r="AW218" s="1765"/>
      <c r="AX218" s="1765"/>
      <c r="AY218" s="1765"/>
      <c r="AZ218" s="1765"/>
      <c r="BA218" s="1765"/>
      <c r="BB218" s="1766"/>
      <c r="BC218" s="94"/>
      <c r="BD218" s="94"/>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95"/>
    </row>
    <row r="219" spans="1:82" ht="3" customHeight="1">
      <c r="A219" s="5"/>
      <c r="B219" s="5"/>
      <c r="C219" s="1787"/>
      <c r="D219" s="1788"/>
      <c r="E219" s="1703">
        <v>5</v>
      </c>
      <c r="F219" s="1703"/>
      <c r="G219" s="1747" t="s">
        <v>106</v>
      </c>
      <c r="H219" s="1710"/>
      <c r="I219" s="1710"/>
      <c r="J219" s="1710"/>
      <c r="K219" s="1710"/>
      <c r="L219" s="1710"/>
      <c r="M219" s="1710"/>
      <c r="N219" s="1710" t="s">
        <v>117</v>
      </c>
      <c r="O219" s="1710"/>
      <c r="P219" s="1710"/>
      <c r="Q219" s="1710"/>
      <c r="R219" s="1710"/>
      <c r="S219" s="1710"/>
      <c r="T219" s="1744" t="s">
        <v>118</v>
      </c>
      <c r="U219" s="1744"/>
      <c r="V219" s="1744"/>
      <c r="W219" s="1710" t="s">
        <v>11</v>
      </c>
      <c r="X219" s="1710"/>
      <c r="Y219" s="1713" t="s">
        <v>110</v>
      </c>
      <c r="Z219" s="1713"/>
      <c r="AA219" s="1713"/>
      <c r="AB219" s="1710" t="s">
        <v>119</v>
      </c>
      <c r="AC219" s="1710"/>
      <c r="AD219" s="1710"/>
      <c r="AE219" s="1710"/>
      <c r="AF219" s="1710"/>
      <c r="AG219" s="1710"/>
      <c r="AH219" s="1716"/>
      <c r="AI219" s="51"/>
      <c r="AJ219" s="1764"/>
      <c r="AK219" s="1765"/>
      <c r="AL219" s="1765"/>
      <c r="AM219" s="1765"/>
      <c r="AN219" s="1765"/>
      <c r="AO219" s="1765"/>
      <c r="AP219" s="1765"/>
      <c r="AQ219" s="1765"/>
      <c r="AR219" s="1765"/>
      <c r="AS219" s="1765"/>
      <c r="AT219" s="1765"/>
      <c r="AU219" s="1765"/>
      <c r="AV219" s="1765"/>
      <c r="AW219" s="1765"/>
      <c r="AX219" s="1765"/>
      <c r="AY219" s="1765"/>
      <c r="AZ219" s="1765"/>
      <c r="BA219" s="1765"/>
      <c r="BB219" s="1766"/>
      <c r="BC219" s="94"/>
      <c r="BD219" s="94"/>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95"/>
    </row>
    <row r="220" spans="1:82" ht="3" customHeight="1">
      <c r="A220" s="5"/>
      <c r="B220" s="5"/>
      <c r="C220" s="1787"/>
      <c r="D220" s="1788"/>
      <c r="E220" s="1703"/>
      <c r="F220" s="1703"/>
      <c r="G220" s="1748"/>
      <c r="H220" s="1711"/>
      <c r="I220" s="1711"/>
      <c r="J220" s="1711"/>
      <c r="K220" s="1711"/>
      <c r="L220" s="1711"/>
      <c r="M220" s="1711"/>
      <c r="N220" s="1711"/>
      <c r="O220" s="1711"/>
      <c r="P220" s="1711"/>
      <c r="Q220" s="1711"/>
      <c r="R220" s="1711"/>
      <c r="S220" s="1711"/>
      <c r="T220" s="1741"/>
      <c r="U220" s="1741"/>
      <c r="V220" s="1741"/>
      <c r="W220" s="1711"/>
      <c r="X220" s="1711"/>
      <c r="Y220" s="1714"/>
      <c r="Z220" s="1714"/>
      <c r="AA220" s="1714"/>
      <c r="AB220" s="1711"/>
      <c r="AC220" s="1711"/>
      <c r="AD220" s="1711"/>
      <c r="AE220" s="1711"/>
      <c r="AF220" s="1711"/>
      <c r="AG220" s="1711"/>
      <c r="AH220" s="1717"/>
      <c r="AI220" s="51"/>
      <c r="AJ220" s="1764"/>
      <c r="AK220" s="1765"/>
      <c r="AL220" s="1765"/>
      <c r="AM220" s="1765"/>
      <c r="AN220" s="1765"/>
      <c r="AO220" s="1765"/>
      <c r="AP220" s="1765"/>
      <c r="AQ220" s="1765"/>
      <c r="AR220" s="1765"/>
      <c r="AS220" s="1765"/>
      <c r="AT220" s="1765"/>
      <c r="AU220" s="1765"/>
      <c r="AV220" s="1765"/>
      <c r="AW220" s="1765"/>
      <c r="AX220" s="1765"/>
      <c r="AY220" s="1765"/>
      <c r="AZ220" s="1765"/>
      <c r="BA220" s="1765"/>
      <c r="BB220" s="1766"/>
      <c r="BC220" s="94"/>
      <c r="BD220" s="94"/>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42"/>
    </row>
    <row r="221" spans="1:82" ht="3" customHeight="1">
      <c r="A221" s="5"/>
      <c r="B221" s="5"/>
      <c r="C221" s="1787"/>
      <c r="D221" s="1788"/>
      <c r="E221" s="1703"/>
      <c r="F221" s="1703"/>
      <c r="G221" s="1749"/>
      <c r="H221" s="1712"/>
      <c r="I221" s="1712"/>
      <c r="J221" s="1712"/>
      <c r="K221" s="1712"/>
      <c r="L221" s="1712"/>
      <c r="M221" s="1712"/>
      <c r="N221" s="1712"/>
      <c r="O221" s="1712"/>
      <c r="P221" s="1712"/>
      <c r="Q221" s="1712"/>
      <c r="R221" s="1712"/>
      <c r="S221" s="1712"/>
      <c r="T221" s="1742"/>
      <c r="U221" s="1742"/>
      <c r="V221" s="1742"/>
      <c r="W221" s="1712"/>
      <c r="X221" s="1712"/>
      <c r="Y221" s="1715"/>
      <c r="Z221" s="1715"/>
      <c r="AA221" s="1715"/>
      <c r="AB221" s="1712"/>
      <c r="AC221" s="1712"/>
      <c r="AD221" s="1712"/>
      <c r="AE221" s="1712"/>
      <c r="AF221" s="1712"/>
      <c r="AG221" s="1712"/>
      <c r="AH221" s="1718"/>
      <c r="AI221" s="51"/>
      <c r="AJ221" s="1764"/>
      <c r="AK221" s="1765"/>
      <c r="AL221" s="1765"/>
      <c r="AM221" s="1765"/>
      <c r="AN221" s="1765"/>
      <c r="AO221" s="1765"/>
      <c r="AP221" s="1765"/>
      <c r="AQ221" s="1765"/>
      <c r="AR221" s="1765"/>
      <c r="AS221" s="1765"/>
      <c r="AT221" s="1765"/>
      <c r="AU221" s="1765"/>
      <c r="AV221" s="1765"/>
      <c r="AW221" s="1765"/>
      <c r="AX221" s="1765"/>
      <c r="AY221" s="1765"/>
      <c r="AZ221" s="1765"/>
      <c r="BA221" s="1765"/>
      <c r="BB221" s="1766"/>
      <c r="BC221" s="94"/>
      <c r="BD221" s="94"/>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42"/>
    </row>
    <row r="222" spans="1:82" ht="3" customHeight="1">
      <c r="A222" s="5"/>
      <c r="B222" s="5"/>
      <c r="C222" s="1787"/>
      <c r="D222" s="1788"/>
      <c r="E222" s="1703"/>
      <c r="F222" s="1703"/>
      <c r="G222" s="1750">
        <f>申告書作成!C308</f>
        <v>0</v>
      </c>
      <c r="H222" s="1751"/>
      <c r="I222" s="1751"/>
      <c r="J222" s="1751"/>
      <c r="K222" s="1751"/>
      <c r="L222" s="1751"/>
      <c r="M222" s="1752"/>
      <c r="N222" s="1719">
        <f>申告書作成!I308</f>
        <v>0</v>
      </c>
      <c r="O222" s="1720"/>
      <c r="P222" s="1720"/>
      <c r="Q222" s="1720"/>
      <c r="R222" s="1720"/>
      <c r="S222" s="1721"/>
      <c r="T222" s="1603"/>
      <c r="U222" s="1604"/>
      <c r="V222" s="1743"/>
      <c r="W222" s="1603">
        <f>申告書作成!M308</f>
        <v>0</v>
      </c>
      <c r="X222" s="1604"/>
      <c r="Y222" s="1102" t="str">
        <f>申告書作成!AP318</f>
        <v>　</v>
      </c>
      <c r="Z222" s="1103"/>
      <c r="AA222" s="1104"/>
      <c r="AB222" s="1728" t="str">
        <f>申告書作成!O308</f>
        <v>　</v>
      </c>
      <c r="AC222" s="1729"/>
      <c r="AD222" s="1729"/>
      <c r="AE222" s="78"/>
      <c r="AF222" s="78"/>
      <c r="AG222" s="78"/>
      <c r="AH222" s="79"/>
      <c r="AI222" s="51"/>
      <c r="AJ222" s="1764"/>
      <c r="AK222" s="1765"/>
      <c r="AL222" s="1765"/>
      <c r="AM222" s="1765"/>
      <c r="AN222" s="1765"/>
      <c r="AO222" s="1765"/>
      <c r="AP222" s="1765"/>
      <c r="AQ222" s="1765"/>
      <c r="AR222" s="1765"/>
      <c r="AS222" s="1765"/>
      <c r="AT222" s="1765"/>
      <c r="AU222" s="1765"/>
      <c r="AV222" s="1765"/>
      <c r="AW222" s="1765"/>
      <c r="AX222" s="1765"/>
      <c r="AY222" s="1765"/>
      <c r="AZ222" s="1765"/>
      <c r="BA222" s="1765"/>
      <c r="BB222" s="1766"/>
      <c r="BC222" s="94"/>
      <c r="BD222" s="94"/>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42"/>
    </row>
    <row r="223" spans="1:82" ht="3" customHeight="1">
      <c r="A223" s="5"/>
      <c r="B223" s="5"/>
      <c r="C223" s="1787"/>
      <c r="D223" s="1788"/>
      <c r="E223" s="1703"/>
      <c r="F223" s="1703"/>
      <c r="G223" s="1753"/>
      <c r="H223" s="1604"/>
      <c r="I223" s="1604"/>
      <c r="J223" s="1604"/>
      <c r="K223" s="1604"/>
      <c r="L223" s="1604"/>
      <c r="M223" s="1743"/>
      <c r="N223" s="1722"/>
      <c r="O223" s="1723"/>
      <c r="P223" s="1723"/>
      <c r="Q223" s="1723"/>
      <c r="R223" s="1723"/>
      <c r="S223" s="1724"/>
      <c r="T223" s="1603"/>
      <c r="U223" s="1604"/>
      <c r="V223" s="1743"/>
      <c r="W223" s="1603"/>
      <c r="X223" s="1604"/>
      <c r="Y223" s="1105"/>
      <c r="Z223" s="1106"/>
      <c r="AA223" s="1107"/>
      <c r="AB223" s="1730"/>
      <c r="AC223" s="1731"/>
      <c r="AD223" s="1731"/>
      <c r="AE223" s="78"/>
      <c r="AF223" s="78"/>
      <c r="AG223" s="78"/>
      <c r="AH223" s="79"/>
      <c r="AI223" s="51"/>
      <c r="AJ223" s="96"/>
      <c r="AK223" s="1248" t="str">
        <f>IF(申告書作成!AL491=1,"☑","□")</f>
        <v>□</v>
      </c>
      <c r="AL223" s="1248"/>
      <c r="AM223" s="1757" t="s">
        <v>137</v>
      </c>
      <c r="AN223" s="1757"/>
      <c r="AO223" s="1757"/>
      <c r="AP223" s="1757"/>
      <c r="AQ223" s="1757"/>
      <c r="AR223" s="1757"/>
      <c r="AS223" s="1757"/>
      <c r="AT223" s="1757"/>
      <c r="AU223" s="1757"/>
      <c r="AV223" s="1757"/>
      <c r="AW223" s="1757"/>
      <c r="AX223" s="1757"/>
      <c r="AY223" s="1757"/>
      <c r="AZ223" s="1757"/>
      <c r="BA223" s="1757"/>
      <c r="BB223" s="1758"/>
      <c r="BC223" s="94"/>
      <c r="BD223" s="94"/>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42"/>
    </row>
    <row r="224" spans="1:82" ht="3" customHeight="1">
      <c r="A224" s="5"/>
      <c r="B224" s="5"/>
      <c r="C224" s="1787"/>
      <c r="D224" s="1788"/>
      <c r="E224" s="1703"/>
      <c r="F224" s="1703"/>
      <c r="G224" s="1753"/>
      <c r="H224" s="1604"/>
      <c r="I224" s="1604"/>
      <c r="J224" s="1604"/>
      <c r="K224" s="1604"/>
      <c r="L224" s="1604"/>
      <c r="M224" s="1743"/>
      <c r="N224" s="1722"/>
      <c r="O224" s="1723"/>
      <c r="P224" s="1723"/>
      <c r="Q224" s="1723"/>
      <c r="R224" s="1723"/>
      <c r="S224" s="1724"/>
      <c r="T224" s="1603"/>
      <c r="U224" s="1604"/>
      <c r="V224" s="1743"/>
      <c r="W224" s="1603"/>
      <c r="X224" s="1604"/>
      <c r="Y224" s="1105"/>
      <c r="Z224" s="1106"/>
      <c r="AA224" s="1107"/>
      <c r="AB224" s="1730"/>
      <c r="AC224" s="1731"/>
      <c r="AD224" s="1731"/>
      <c r="AE224" s="78"/>
      <c r="AF224" s="78"/>
      <c r="AG224" s="78"/>
      <c r="AH224" s="79"/>
      <c r="AI224" s="51"/>
      <c r="AJ224" s="96"/>
      <c r="AK224" s="1248"/>
      <c r="AL224" s="1248"/>
      <c r="AM224" s="1757"/>
      <c r="AN224" s="1757"/>
      <c r="AO224" s="1757"/>
      <c r="AP224" s="1757"/>
      <c r="AQ224" s="1757"/>
      <c r="AR224" s="1757"/>
      <c r="AS224" s="1757"/>
      <c r="AT224" s="1757"/>
      <c r="AU224" s="1757"/>
      <c r="AV224" s="1757"/>
      <c r="AW224" s="1757"/>
      <c r="AX224" s="1757"/>
      <c r="AY224" s="1757"/>
      <c r="AZ224" s="1757"/>
      <c r="BA224" s="1757"/>
      <c r="BB224" s="1758"/>
      <c r="BC224" s="94"/>
      <c r="BD224" s="94"/>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42"/>
    </row>
    <row r="225" spans="1:82" ht="3" customHeight="1">
      <c r="A225" s="5"/>
      <c r="B225" s="5"/>
      <c r="C225" s="1787"/>
      <c r="D225" s="1788"/>
      <c r="E225" s="1703"/>
      <c r="F225" s="1703"/>
      <c r="G225" s="1753"/>
      <c r="H225" s="1604"/>
      <c r="I225" s="1604"/>
      <c r="J225" s="1604"/>
      <c r="K225" s="1604"/>
      <c r="L225" s="1604"/>
      <c r="M225" s="1743"/>
      <c r="N225" s="1722"/>
      <c r="O225" s="1723"/>
      <c r="P225" s="1723"/>
      <c r="Q225" s="1723"/>
      <c r="R225" s="1723"/>
      <c r="S225" s="1724"/>
      <c r="T225" s="1603"/>
      <c r="U225" s="1604"/>
      <c r="V225" s="1743"/>
      <c r="W225" s="1603"/>
      <c r="X225" s="1604"/>
      <c r="Y225" s="1105"/>
      <c r="Z225" s="1106"/>
      <c r="AA225" s="1107"/>
      <c r="AB225" s="1730"/>
      <c r="AC225" s="1731"/>
      <c r="AD225" s="1731"/>
      <c r="AE225" s="1731">
        <f>申告書作成!O310</f>
        <v>0</v>
      </c>
      <c r="AF225" s="1731"/>
      <c r="AG225" s="1542" t="s">
        <v>419</v>
      </c>
      <c r="AH225" s="1543"/>
      <c r="AI225" s="51"/>
      <c r="AJ225" s="63"/>
      <c r="AK225" s="1248"/>
      <c r="AL225" s="1248"/>
      <c r="AM225" s="1757"/>
      <c r="AN225" s="1757"/>
      <c r="AO225" s="1757"/>
      <c r="AP225" s="1757"/>
      <c r="AQ225" s="1757"/>
      <c r="AR225" s="1757"/>
      <c r="AS225" s="1757"/>
      <c r="AT225" s="1757"/>
      <c r="AU225" s="1757"/>
      <c r="AV225" s="1757"/>
      <c r="AW225" s="1757"/>
      <c r="AX225" s="1757"/>
      <c r="AY225" s="1757"/>
      <c r="AZ225" s="1757"/>
      <c r="BA225" s="1757"/>
      <c r="BB225" s="1758"/>
      <c r="BC225" s="94"/>
      <c r="BD225" s="94"/>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42"/>
    </row>
    <row r="226" spans="1:82" ht="3" customHeight="1">
      <c r="A226" s="5"/>
      <c r="B226" s="5"/>
      <c r="C226" s="1787"/>
      <c r="D226" s="1788"/>
      <c r="E226" s="1703"/>
      <c r="F226" s="1703"/>
      <c r="G226" s="1753"/>
      <c r="H226" s="1604"/>
      <c r="I226" s="1604"/>
      <c r="J226" s="1604"/>
      <c r="K226" s="1604"/>
      <c r="L226" s="1604"/>
      <c r="M226" s="1743"/>
      <c r="N226" s="1722"/>
      <c r="O226" s="1723"/>
      <c r="P226" s="1723"/>
      <c r="Q226" s="1723"/>
      <c r="R226" s="1723"/>
      <c r="S226" s="1724"/>
      <c r="T226" s="1603"/>
      <c r="U226" s="1604"/>
      <c r="V226" s="1743"/>
      <c r="W226" s="1603"/>
      <c r="X226" s="1604"/>
      <c r="Y226" s="1105"/>
      <c r="Z226" s="1106"/>
      <c r="AA226" s="1107"/>
      <c r="AB226" s="1730"/>
      <c r="AC226" s="1731"/>
      <c r="AD226" s="1731"/>
      <c r="AE226" s="1731"/>
      <c r="AF226" s="1731"/>
      <c r="AG226" s="1542"/>
      <c r="AH226" s="1543"/>
      <c r="AI226" s="51"/>
      <c r="AJ226" s="63"/>
      <c r="AK226" s="1248"/>
      <c r="AL226" s="1248"/>
      <c r="AM226" s="1757"/>
      <c r="AN226" s="1757"/>
      <c r="AO226" s="1757"/>
      <c r="AP226" s="1757"/>
      <c r="AQ226" s="1757"/>
      <c r="AR226" s="1757"/>
      <c r="AS226" s="1757"/>
      <c r="AT226" s="1757"/>
      <c r="AU226" s="1757"/>
      <c r="AV226" s="1757"/>
      <c r="AW226" s="1757"/>
      <c r="AX226" s="1757"/>
      <c r="AY226" s="1757"/>
      <c r="AZ226" s="1757"/>
      <c r="BA226" s="1757"/>
      <c r="BB226" s="1758"/>
      <c r="BC226" s="94"/>
      <c r="BD226" s="94"/>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42"/>
    </row>
    <row r="227" spans="1:82" ht="3" customHeight="1" thickBot="1">
      <c r="A227" s="5"/>
      <c r="B227" s="5"/>
      <c r="C227" s="1787"/>
      <c r="D227" s="1788"/>
      <c r="E227" s="1703"/>
      <c r="F227" s="1703"/>
      <c r="G227" s="1754"/>
      <c r="H227" s="1755"/>
      <c r="I227" s="1755"/>
      <c r="J227" s="1755"/>
      <c r="K227" s="1755"/>
      <c r="L227" s="1755"/>
      <c r="M227" s="1756"/>
      <c r="N227" s="1725"/>
      <c r="O227" s="1726"/>
      <c r="P227" s="1726"/>
      <c r="Q227" s="1726"/>
      <c r="R227" s="1726"/>
      <c r="S227" s="1727"/>
      <c r="T227" s="1603"/>
      <c r="U227" s="1604"/>
      <c r="V227" s="1743"/>
      <c r="W227" s="1603"/>
      <c r="X227" s="1604"/>
      <c r="Y227" s="1105"/>
      <c r="Z227" s="1106"/>
      <c r="AA227" s="1107"/>
      <c r="AB227" s="1732"/>
      <c r="AC227" s="1733"/>
      <c r="AD227" s="1733"/>
      <c r="AE227" s="1733"/>
      <c r="AF227" s="1733"/>
      <c r="AG227" s="1734"/>
      <c r="AH227" s="1735"/>
      <c r="AI227" s="51"/>
      <c r="AJ227" s="63"/>
      <c r="AK227" s="1248"/>
      <c r="AL227" s="1248"/>
      <c r="AM227" s="1757"/>
      <c r="AN227" s="1757"/>
      <c r="AO227" s="1757"/>
      <c r="AP227" s="1757"/>
      <c r="AQ227" s="1757"/>
      <c r="AR227" s="1757"/>
      <c r="AS227" s="1757"/>
      <c r="AT227" s="1757"/>
      <c r="AU227" s="1757"/>
      <c r="AV227" s="1757"/>
      <c r="AW227" s="1757"/>
      <c r="AX227" s="1757"/>
      <c r="AY227" s="1757"/>
      <c r="AZ227" s="1757"/>
      <c r="BA227" s="1757"/>
      <c r="BB227" s="1758"/>
      <c r="BC227" s="94"/>
      <c r="BD227" s="94"/>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42"/>
    </row>
    <row r="228" spans="1:82" ht="3" customHeight="1">
      <c r="A228" s="5"/>
      <c r="B228" s="5"/>
      <c r="C228" s="1787"/>
      <c r="D228" s="1788"/>
      <c r="E228" s="1703"/>
      <c r="F228" s="1704"/>
      <c r="G228" s="1705" t="s">
        <v>135</v>
      </c>
      <c r="H228" s="1706"/>
      <c r="I228" s="1706"/>
      <c r="J228" s="1706"/>
      <c r="K228" s="1706"/>
      <c r="L228" s="1706"/>
      <c r="M228" s="1706"/>
      <c r="N228" s="1670"/>
      <c r="O228" s="1671"/>
      <c r="P228" s="1671"/>
      <c r="Q228" s="1671"/>
      <c r="R228" s="1671"/>
      <c r="S228" s="1671"/>
      <c r="T228" s="1671"/>
      <c r="U228" s="1671"/>
      <c r="V228" s="1671"/>
      <c r="W228" s="1671"/>
      <c r="X228" s="1671"/>
      <c r="Y228" s="1671"/>
      <c r="Z228" s="1671"/>
      <c r="AA228" s="1671"/>
      <c r="AB228" s="1671"/>
      <c r="AC228" s="1671"/>
      <c r="AD228" s="1671"/>
      <c r="AE228" s="1671"/>
      <c r="AF228" s="1671"/>
      <c r="AG228" s="1671"/>
      <c r="AH228" s="1672"/>
      <c r="AI228" s="51"/>
      <c r="AJ228" s="63"/>
      <c r="AK228" s="1248" t="str">
        <f>IF(申告書作成!AL491=2,"☑","□")</f>
        <v>☑</v>
      </c>
      <c r="AL228" s="1248"/>
      <c r="AM228" s="1757" t="s">
        <v>138</v>
      </c>
      <c r="AN228" s="1757"/>
      <c r="AO228" s="1757"/>
      <c r="AP228" s="1757"/>
      <c r="AQ228" s="1757"/>
      <c r="AR228" s="1757"/>
      <c r="AS228" s="1757"/>
      <c r="AT228" s="1757"/>
      <c r="AU228" s="1757"/>
      <c r="AV228" s="1757"/>
      <c r="AW228" s="1757"/>
      <c r="AX228" s="1757"/>
      <c r="AY228" s="1757"/>
      <c r="AZ228" s="1757"/>
      <c r="BA228" s="1757"/>
      <c r="BB228" s="1758"/>
      <c r="BC228" s="94"/>
      <c r="BD228" s="94"/>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95"/>
    </row>
    <row r="229" spans="1:82" ht="3" customHeight="1">
      <c r="A229" s="5"/>
      <c r="B229" s="5"/>
      <c r="C229" s="1787"/>
      <c r="D229" s="1788"/>
      <c r="E229" s="1703"/>
      <c r="F229" s="1704"/>
      <c r="G229" s="1707"/>
      <c r="H229" s="1384"/>
      <c r="I229" s="1384"/>
      <c r="J229" s="1384"/>
      <c r="K229" s="1384"/>
      <c r="L229" s="1384"/>
      <c r="M229" s="1384"/>
      <c r="N229" s="1673"/>
      <c r="O229" s="1674"/>
      <c r="P229" s="1674"/>
      <c r="Q229" s="1674"/>
      <c r="R229" s="1674"/>
      <c r="S229" s="1674"/>
      <c r="T229" s="1674"/>
      <c r="U229" s="1674"/>
      <c r="V229" s="1674"/>
      <c r="W229" s="1674"/>
      <c r="X229" s="1674"/>
      <c r="Y229" s="1674"/>
      <c r="Z229" s="1674"/>
      <c r="AA229" s="1674"/>
      <c r="AB229" s="1674"/>
      <c r="AC229" s="1674"/>
      <c r="AD229" s="1674"/>
      <c r="AE229" s="1674"/>
      <c r="AF229" s="1674"/>
      <c r="AG229" s="1674"/>
      <c r="AH229" s="1675"/>
      <c r="AI229" s="51"/>
      <c r="AJ229" s="63"/>
      <c r="AK229" s="1248"/>
      <c r="AL229" s="1248"/>
      <c r="AM229" s="1757"/>
      <c r="AN229" s="1757"/>
      <c r="AO229" s="1757"/>
      <c r="AP229" s="1757"/>
      <c r="AQ229" s="1757"/>
      <c r="AR229" s="1757"/>
      <c r="AS229" s="1757"/>
      <c r="AT229" s="1757"/>
      <c r="AU229" s="1757"/>
      <c r="AV229" s="1757"/>
      <c r="AW229" s="1757"/>
      <c r="AX229" s="1757"/>
      <c r="AY229" s="1757"/>
      <c r="AZ229" s="1757"/>
      <c r="BA229" s="1757"/>
      <c r="BB229" s="1758"/>
      <c r="BC229" s="94"/>
      <c r="BD229" s="94"/>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95"/>
    </row>
    <row r="230" spans="1:82" ht="3" customHeight="1">
      <c r="A230" s="5"/>
      <c r="B230" s="5"/>
      <c r="C230" s="1787"/>
      <c r="D230" s="1788"/>
      <c r="E230" s="1703"/>
      <c r="F230" s="1704"/>
      <c r="G230" s="1707"/>
      <c r="H230" s="1384"/>
      <c r="I230" s="1384"/>
      <c r="J230" s="1384"/>
      <c r="K230" s="1384"/>
      <c r="L230" s="1384"/>
      <c r="M230" s="1384"/>
      <c r="N230" s="1673"/>
      <c r="O230" s="1674"/>
      <c r="P230" s="1674"/>
      <c r="Q230" s="1674"/>
      <c r="R230" s="1674"/>
      <c r="S230" s="1674"/>
      <c r="T230" s="1674"/>
      <c r="U230" s="1674"/>
      <c r="V230" s="1674"/>
      <c r="W230" s="1674"/>
      <c r="X230" s="1674"/>
      <c r="Y230" s="1674"/>
      <c r="Z230" s="1674"/>
      <c r="AA230" s="1674"/>
      <c r="AB230" s="1674"/>
      <c r="AC230" s="1674"/>
      <c r="AD230" s="1674"/>
      <c r="AE230" s="1674"/>
      <c r="AF230" s="1674"/>
      <c r="AG230" s="1674"/>
      <c r="AH230" s="1675"/>
      <c r="AI230" s="51"/>
      <c r="AJ230" s="63"/>
      <c r="AK230" s="1248"/>
      <c r="AL230" s="1248"/>
      <c r="AM230" s="1757"/>
      <c r="AN230" s="1757"/>
      <c r="AO230" s="1757"/>
      <c r="AP230" s="1757"/>
      <c r="AQ230" s="1757"/>
      <c r="AR230" s="1757"/>
      <c r="AS230" s="1757"/>
      <c r="AT230" s="1757"/>
      <c r="AU230" s="1757"/>
      <c r="AV230" s="1757"/>
      <c r="AW230" s="1757"/>
      <c r="AX230" s="1757"/>
      <c r="AY230" s="1757"/>
      <c r="AZ230" s="1757"/>
      <c r="BA230" s="1757"/>
      <c r="BB230" s="1758"/>
      <c r="BC230" s="94"/>
      <c r="BD230" s="94"/>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95"/>
    </row>
    <row r="231" spans="1:82" ht="3" customHeight="1" thickBot="1">
      <c r="A231" s="5"/>
      <c r="B231" s="5"/>
      <c r="C231" s="1789"/>
      <c r="D231" s="1790"/>
      <c r="E231" s="1703"/>
      <c r="F231" s="1704"/>
      <c r="G231" s="1708"/>
      <c r="H231" s="1709"/>
      <c r="I231" s="1709"/>
      <c r="J231" s="1709"/>
      <c r="K231" s="1709"/>
      <c r="L231" s="1709"/>
      <c r="M231" s="1709"/>
      <c r="N231" s="1676"/>
      <c r="O231" s="1677"/>
      <c r="P231" s="1677"/>
      <c r="Q231" s="1677"/>
      <c r="R231" s="1677"/>
      <c r="S231" s="1677"/>
      <c r="T231" s="1677"/>
      <c r="U231" s="1677"/>
      <c r="V231" s="1677"/>
      <c r="W231" s="1677"/>
      <c r="X231" s="1677"/>
      <c r="Y231" s="1677"/>
      <c r="Z231" s="1677"/>
      <c r="AA231" s="1677"/>
      <c r="AB231" s="1677"/>
      <c r="AC231" s="1677"/>
      <c r="AD231" s="1677"/>
      <c r="AE231" s="1677"/>
      <c r="AF231" s="1677"/>
      <c r="AG231" s="1677"/>
      <c r="AH231" s="1678"/>
      <c r="AI231" s="51"/>
      <c r="AJ231" s="63"/>
      <c r="AK231" s="1248"/>
      <c r="AL231" s="1248"/>
      <c r="AM231" s="1757"/>
      <c r="AN231" s="1757"/>
      <c r="AO231" s="1757"/>
      <c r="AP231" s="1757"/>
      <c r="AQ231" s="1757"/>
      <c r="AR231" s="1757"/>
      <c r="AS231" s="1757"/>
      <c r="AT231" s="1757"/>
      <c r="AU231" s="1757"/>
      <c r="AV231" s="1757"/>
      <c r="AW231" s="1757"/>
      <c r="AX231" s="1757"/>
      <c r="AY231" s="1757"/>
      <c r="AZ231" s="1757"/>
      <c r="BA231" s="1757"/>
      <c r="BB231" s="1758"/>
      <c r="BC231" s="94"/>
      <c r="BD231" s="94"/>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95"/>
    </row>
    <row r="232" spans="1:82" ht="3" customHeight="1">
      <c r="A232" s="5"/>
      <c r="B232" s="5"/>
      <c r="C232" s="33"/>
      <c r="D232" s="33"/>
      <c r="E232" s="97"/>
      <c r="F232" s="97"/>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51"/>
      <c r="AJ232" s="99"/>
      <c r="AK232" s="1767"/>
      <c r="AL232" s="1767"/>
      <c r="AM232" s="1759"/>
      <c r="AN232" s="1759"/>
      <c r="AO232" s="1759"/>
      <c r="AP232" s="1759"/>
      <c r="AQ232" s="1759"/>
      <c r="AR232" s="1759"/>
      <c r="AS232" s="1759"/>
      <c r="AT232" s="1759"/>
      <c r="AU232" s="1759"/>
      <c r="AV232" s="1759"/>
      <c r="AW232" s="1759"/>
      <c r="AX232" s="1759"/>
      <c r="AY232" s="1759"/>
      <c r="AZ232" s="1759"/>
      <c r="BA232" s="1759"/>
      <c r="BB232" s="1760"/>
      <c r="BC232" s="94"/>
      <c r="BD232" s="94"/>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row>
    <row r="233" spans="1:82" ht="3" customHeight="1">
      <c r="A233" s="5"/>
      <c r="B233" s="5"/>
      <c r="C233" s="33"/>
      <c r="D233" s="33"/>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8"/>
      <c r="AJ233" s="2"/>
      <c r="AK233" s="2"/>
      <c r="AL233" s="2"/>
      <c r="AM233" s="2"/>
      <c r="AN233" s="2"/>
      <c r="AO233" s="2"/>
      <c r="AP233" s="2"/>
      <c r="AQ233" s="2"/>
      <c r="AR233" s="2"/>
      <c r="AS233" s="2"/>
      <c r="AT233" s="2"/>
      <c r="AU233" s="2"/>
      <c r="AV233" s="2"/>
      <c r="AW233" s="2"/>
      <c r="AX233" s="2"/>
      <c r="AY233" s="2"/>
      <c r="AZ233" s="2"/>
      <c r="BA233" s="2"/>
      <c r="BB233" s="2"/>
      <c r="BC233" s="94"/>
      <c r="BD233" s="94"/>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row>
    <row r="234" spans="1:82" ht="3" customHeight="1">
      <c r="A234" s="5"/>
      <c r="B234" s="5"/>
      <c r="C234" s="1771" t="s">
        <v>139</v>
      </c>
      <c r="D234" s="1771"/>
      <c r="E234" s="1771"/>
      <c r="F234" s="1771"/>
      <c r="G234" s="1771"/>
      <c r="H234" s="1771"/>
      <c r="I234" s="1771"/>
      <c r="J234" s="1771"/>
      <c r="K234" s="1771"/>
      <c r="L234" s="1771"/>
      <c r="M234" s="1771"/>
      <c r="N234" s="1771"/>
      <c r="O234" s="1771"/>
      <c r="P234" s="1771"/>
      <c r="Q234" s="1771"/>
      <c r="R234" s="1771"/>
      <c r="S234" s="1771"/>
      <c r="T234" s="2"/>
      <c r="U234" s="2"/>
      <c r="V234" s="2"/>
      <c r="W234" s="2"/>
      <c r="X234" s="2"/>
      <c r="Y234" s="2"/>
      <c r="Z234" s="2"/>
      <c r="AA234" s="2"/>
      <c r="AB234" s="2"/>
      <c r="AC234" s="2"/>
      <c r="AD234" s="2"/>
      <c r="AE234" s="2"/>
      <c r="AF234" s="2"/>
      <c r="AG234" s="2"/>
      <c r="AH234" s="2"/>
      <c r="AI234" s="8"/>
      <c r="AJ234" s="2"/>
      <c r="AK234" s="2"/>
      <c r="AL234" s="2"/>
      <c r="AM234" s="2"/>
      <c r="AN234" s="2"/>
      <c r="AO234" s="2"/>
      <c r="AP234" s="2"/>
      <c r="AQ234" s="2"/>
      <c r="AR234" s="2"/>
      <c r="AS234" s="2"/>
      <c r="AT234" s="2"/>
      <c r="AU234" s="2"/>
      <c r="AV234" s="2"/>
      <c r="AW234" s="2"/>
      <c r="AX234" s="2"/>
      <c r="AY234" s="2"/>
      <c r="AZ234" s="2"/>
      <c r="BA234" s="2"/>
      <c r="BB234" s="2"/>
      <c r="BC234" s="94"/>
      <c r="BD234" s="94"/>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row>
    <row r="235" spans="1:82" ht="3" customHeight="1">
      <c r="A235" s="5"/>
      <c r="B235" s="5"/>
      <c r="C235" s="1771"/>
      <c r="D235" s="1771"/>
      <c r="E235" s="1771"/>
      <c r="F235" s="1771"/>
      <c r="G235" s="1771"/>
      <c r="H235" s="1771"/>
      <c r="I235" s="1771"/>
      <c r="J235" s="1771"/>
      <c r="K235" s="1771"/>
      <c r="L235" s="1771"/>
      <c r="M235" s="1771"/>
      <c r="N235" s="1771"/>
      <c r="O235" s="1771"/>
      <c r="P235" s="1771"/>
      <c r="Q235" s="1771"/>
      <c r="R235" s="1771"/>
      <c r="S235" s="1771"/>
      <c r="T235" s="100"/>
      <c r="U235" s="100"/>
      <c r="V235" s="100"/>
      <c r="W235" s="100"/>
      <c r="X235" s="100"/>
      <c r="Y235" s="2"/>
      <c r="Z235" s="2"/>
      <c r="AA235" s="2"/>
      <c r="AB235" s="2"/>
      <c r="AC235" s="2"/>
      <c r="AD235" s="2"/>
      <c r="AE235" s="2"/>
      <c r="AF235" s="2"/>
      <c r="AG235" s="2"/>
      <c r="AH235" s="2"/>
      <c r="AI235" s="8"/>
      <c r="AJ235" s="2"/>
      <c r="AK235" s="2"/>
      <c r="AL235" s="2"/>
      <c r="AM235" s="2"/>
      <c r="AN235" s="2"/>
      <c r="AO235" s="2"/>
      <c r="AP235" s="2"/>
      <c r="AQ235" s="2"/>
      <c r="AR235" s="2"/>
      <c r="AS235" s="2"/>
      <c r="AT235" s="2"/>
      <c r="AU235" s="2"/>
      <c r="AV235" s="2"/>
      <c r="AW235" s="2"/>
      <c r="AX235" s="2"/>
      <c r="AY235" s="2"/>
      <c r="AZ235" s="2"/>
      <c r="BA235" s="2"/>
      <c r="BB235" s="2"/>
      <c r="BC235" s="94"/>
      <c r="BD235" s="94"/>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row>
    <row r="236" spans="1:82" ht="3" customHeight="1">
      <c r="A236" s="5"/>
      <c r="B236" s="5"/>
      <c r="C236" s="1772"/>
      <c r="D236" s="1772"/>
      <c r="E236" s="1772"/>
      <c r="F236" s="1772"/>
      <c r="G236" s="1772"/>
      <c r="H236" s="1772"/>
      <c r="I236" s="1772"/>
      <c r="J236" s="1772"/>
      <c r="K236" s="1772"/>
      <c r="L236" s="1772"/>
      <c r="M236" s="1772"/>
      <c r="N236" s="1772"/>
      <c r="O236" s="1772"/>
      <c r="P236" s="1772"/>
      <c r="Q236" s="1772"/>
      <c r="R236" s="1772"/>
      <c r="S236" s="1772"/>
      <c r="T236" s="100"/>
      <c r="U236" s="100"/>
      <c r="V236" s="100"/>
      <c r="W236" s="100"/>
      <c r="X236" s="100"/>
      <c r="Y236" s="101"/>
      <c r="Z236" s="101"/>
      <c r="AA236" s="101"/>
      <c r="AB236" s="101"/>
      <c r="AC236" s="101"/>
      <c r="AD236" s="101"/>
      <c r="AE236" s="101"/>
      <c r="AF236" s="101"/>
      <c r="AG236" s="101"/>
      <c r="AH236" s="101"/>
      <c r="AI236" s="8"/>
      <c r="AJ236" s="2"/>
      <c r="AK236" s="2"/>
      <c r="AL236" s="2"/>
      <c r="AM236" s="2"/>
      <c r="AN236" s="2"/>
      <c r="AO236" s="2"/>
      <c r="AP236" s="2"/>
      <c r="AQ236" s="2"/>
      <c r="AR236" s="2"/>
      <c r="AS236" s="2"/>
      <c r="AT236" s="2"/>
      <c r="AU236" s="2"/>
      <c r="AV236" s="2"/>
      <c r="AW236" s="2"/>
      <c r="AX236" s="2"/>
      <c r="AY236" s="2"/>
      <c r="AZ236" s="2"/>
      <c r="BA236" s="2"/>
      <c r="BB236" s="2"/>
      <c r="BC236" s="94"/>
      <c r="BD236" s="94"/>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row>
    <row r="237" spans="1:82" ht="3" customHeight="1">
      <c r="A237" s="5"/>
      <c r="B237" s="5"/>
      <c r="C237" s="1773" t="s">
        <v>140</v>
      </c>
      <c r="D237" s="1773"/>
      <c r="E237" s="1774"/>
      <c r="F237" s="1774"/>
      <c r="G237" s="1775" t="s">
        <v>5</v>
      </c>
      <c r="H237" s="1775"/>
      <c r="I237" s="1775"/>
      <c r="J237" s="1775"/>
      <c r="K237" s="1775"/>
      <c r="L237" s="1775"/>
      <c r="M237" s="1775"/>
      <c r="N237" s="1775" t="s">
        <v>9</v>
      </c>
      <c r="O237" s="1775"/>
      <c r="P237" s="1775"/>
      <c r="Q237" s="1775"/>
      <c r="R237" s="1775"/>
      <c r="S237" s="1775"/>
      <c r="T237" s="1775"/>
      <c r="U237" s="1775"/>
      <c r="V237" s="1775"/>
      <c r="W237" s="1775"/>
      <c r="X237" s="1775"/>
      <c r="Y237" s="1775"/>
      <c r="Z237" s="1775"/>
      <c r="AA237" s="1775"/>
      <c r="AB237" s="1775"/>
      <c r="AC237" s="1775"/>
      <c r="AD237" s="1775"/>
      <c r="AE237" s="1775"/>
      <c r="AF237" s="1775"/>
      <c r="AG237" s="1775"/>
      <c r="AH237" s="1775"/>
      <c r="AI237" s="8"/>
      <c r="AJ237" s="2"/>
      <c r="AK237" s="2"/>
      <c r="AL237" s="2"/>
      <c r="AM237" s="2"/>
      <c r="AN237" s="2"/>
      <c r="AO237" s="2"/>
      <c r="AP237" s="2"/>
      <c r="AQ237" s="2"/>
      <c r="AR237" s="2"/>
      <c r="AS237" s="2"/>
      <c r="AT237" s="2"/>
      <c r="AU237" s="2"/>
      <c r="AV237" s="2"/>
      <c r="AW237" s="2"/>
      <c r="AX237" s="2"/>
      <c r="AY237" s="2"/>
      <c r="AZ237" s="2"/>
      <c r="BA237" s="2"/>
      <c r="BB237" s="2"/>
      <c r="BC237" s="94"/>
      <c r="BD237" s="94"/>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row>
    <row r="238" spans="1:82" ht="3" customHeight="1">
      <c r="A238" s="5"/>
      <c r="B238" s="5"/>
      <c r="C238" s="1773"/>
      <c r="D238" s="1773"/>
      <c r="E238" s="1774"/>
      <c r="F238" s="1774"/>
      <c r="G238" s="1775"/>
      <c r="H238" s="1775"/>
      <c r="I238" s="1775"/>
      <c r="J238" s="1775"/>
      <c r="K238" s="1775"/>
      <c r="L238" s="1775"/>
      <c r="M238" s="1775"/>
      <c r="N238" s="1775"/>
      <c r="O238" s="1775"/>
      <c r="P238" s="1775"/>
      <c r="Q238" s="1775"/>
      <c r="R238" s="1775"/>
      <c r="S238" s="1775"/>
      <c r="T238" s="1775"/>
      <c r="U238" s="1775"/>
      <c r="V238" s="1775"/>
      <c r="W238" s="1775"/>
      <c r="X238" s="1775"/>
      <c r="Y238" s="1775"/>
      <c r="Z238" s="1775"/>
      <c r="AA238" s="1775"/>
      <c r="AB238" s="1775"/>
      <c r="AC238" s="1775"/>
      <c r="AD238" s="1775"/>
      <c r="AE238" s="1775"/>
      <c r="AF238" s="1775"/>
      <c r="AG238" s="1775"/>
      <c r="AH238" s="1775"/>
      <c r="AI238" s="8"/>
      <c r="AJ238" s="1776" t="s">
        <v>176</v>
      </c>
      <c r="AK238" s="1703"/>
      <c r="AL238" s="1703"/>
      <c r="AM238" s="1703"/>
      <c r="AN238" s="1777"/>
      <c r="AO238" s="1778"/>
      <c r="AP238" s="1779"/>
      <c r="AQ238" s="1784" t="s">
        <v>177</v>
      </c>
      <c r="AR238" s="1778"/>
      <c r="AS238" s="1778"/>
      <c r="AT238" s="1778"/>
      <c r="AU238" s="1779"/>
      <c r="AV238" s="1777"/>
      <c r="AW238" s="1778"/>
      <c r="AX238" s="1779"/>
      <c r="AY238" s="1784" t="s">
        <v>178</v>
      </c>
      <c r="AZ238" s="1778"/>
      <c r="BA238" s="1779"/>
      <c r="BB238" s="1777"/>
      <c r="BC238" s="1779"/>
      <c r="BD238" s="94"/>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row>
    <row r="239" spans="1:82" ht="3" customHeight="1">
      <c r="A239" s="5"/>
      <c r="B239" s="5"/>
      <c r="C239" s="1773"/>
      <c r="D239" s="1773"/>
      <c r="E239" s="1774"/>
      <c r="F239" s="1774"/>
      <c r="G239" s="1775"/>
      <c r="H239" s="1775"/>
      <c r="I239" s="1775"/>
      <c r="J239" s="1775"/>
      <c r="K239" s="1775"/>
      <c r="L239" s="1775"/>
      <c r="M239" s="1775"/>
      <c r="N239" s="1775"/>
      <c r="O239" s="1775"/>
      <c r="P239" s="1775"/>
      <c r="Q239" s="1775"/>
      <c r="R239" s="1775"/>
      <c r="S239" s="1775"/>
      <c r="T239" s="1775"/>
      <c r="U239" s="1775"/>
      <c r="V239" s="1775"/>
      <c r="W239" s="1775"/>
      <c r="X239" s="1775"/>
      <c r="Y239" s="1775"/>
      <c r="Z239" s="1775"/>
      <c r="AA239" s="1775"/>
      <c r="AB239" s="1775"/>
      <c r="AC239" s="1775"/>
      <c r="AD239" s="1775"/>
      <c r="AE239" s="1775"/>
      <c r="AF239" s="1775"/>
      <c r="AG239" s="1775"/>
      <c r="AH239" s="1775"/>
      <c r="AI239" s="8"/>
      <c r="AJ239" s="1703"/>
      <c r="AK239" s="1703"/>
      <c r="AL239" s="1703"/>
      <c r="AM239" s="1703"/>
      <c r="AN239" s="1780"/>
      <c r="AO239" s="1094"/>
      <c r="AP239" s="1095"/>
      <c r="AQ239" s="1780"/>
      <c r="AR239" s="1094"/>
      <c r="AS239" s="1094"/>
      <c r="AT239" s="1094"/>
      <c r="AU239" s="1095"/>
      <c r="AV239" s="1780"/>
      <c r="AW239" s="1094"/>
      <c r="AX239" s="1095"/>
      <c r="AY239" s="1780"/>
      <c r="AZ239" s="1094"/>
      <c r="BA239" s="1095"/>
      <c r="BB239" s="1780"/>
      <c r="BC239" s="1095"/>
      <c r="BD239" s="94"/>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row>
    <row r="240" spans="1:82" ht="3" customHeight="1">
      <c r="A240" s="3"/>
      <c r="B240" s="3"/>
      <c r="C240" s="1773"/>
      <c r="D240" s="1773"/>
      <c r="E240" s="1768" t="s">
        <v>485</v>
      </c>
      <c r="F240" s="1768"/>
      <c r="G240" s="1768">
        <f>IF(申告書作成!AN289=2,申告書作成!E278,0)</f>
        <v>0</v>
      </c>
      <c r="H240" s="1768"/>
      <c r="I240" s="1768"/>
      <c r="J240" s="1768"/>
      <c r="K240" s="1768"/>
      <c r="L240" s="1768"/>
      <c r="M240" s="1768"/>
      <c r="N240" s="1768">
        <f>IF(申告書作成!AN289=2,申告書作成!Q282,0)</f>
        <v>0</v>
      </c>
      <c r="O240" s="1768"/>
      <c r="P240" s="1768"/>
      <c r="Q240" s="1768"/>
      <c r="R240" s="1768"/>
      <c r="S240" s="1768"/>
      <c r="T240" s="1768"/>
      <c r="U240" s="1768"/>
      <c r="V240" s="1768"/>
      <c r="W240" s="1768"/>
      <c r="X240" s="1768"/>
      <c r="Y240" s="1768"/>
      <c r="Z240" s="1768"/>
      <c r="AA240" s="1768"/>
      <c r="AB240" s="1768"/>
      <c r="AC240" s="1768"/>
      <c r="AD240" s="1768"/>
      <c r="AE240" s="1768"/>
      <c r="AF240" s="1768"/>
      <c r="AG240" s="1768"/>
      <c r="AH240" s="1768"/>
      <c r="AI240" s="42"/>
      <c r="AJ240" s="1703"/>
      <c r="AK240" s="1703"/>
      <c r="AL240" s="1703"/>
      <c r="AM240" s="1703"/>
      <c r="AN240" s="1780"/>
      <c r="AO240" s="1094"/>
      <c r="AP240" s="1095"/>
      <c r="AQ240" s="1780"/>
      <c r="AR240" s="1094"/>
      <c r="AS240" s="1094"/>
      <c r="AT240" s="1094"/>
      <c r="AU240" s="1095"/>
      <c r="AV240" s="1780"/>
      <c r="AW240" s="1094"/>
      <c r="AX240" s="1095"/>
      <c r="AY240" s="1780"/>
      <c r="AZ240" s="1094"/>
      <c r="BA240" s="1095"/>
      <c r="BB240" s="1780"/>
      <c r="BC240" s="1095"/>
      <c r="BD240" s="94"/>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1:80" ht="3" customHeight="1">
      <c r="A241" s="3"/>
      <c r="B241" s="3"/>
      <c r="C241" s="1773"/>
      <c r="D241" s="1773"/>
      <c r="E241" s="1768"/>
      <c r="F241" s="1768"/>
      <c r="G241" s="1768"/>
      <c r="H241" s="1768"/>
      <c r="I241" s="1768"/>
      <c r="J241" s="1768"/>
      <c r="K241" s="1768"/>
      <c r="L241" s="1768"/>
      <c r="M241" s="1768"/>
      <c r="N241" s="1768"/>
      <c r="O241" s="1768"/>
      <c r="P241" s="1768"/>
      <c r="Q241" s="1768"/>
      <c r="R241" s="1768"/>
      <c r="S241" s="1768"/>
      <c r="T241" s="1768"/>
      <c r="U241" s="1768"/>
      <c r="V241" s="1768"/>
      <c r="W241" s="1768"/>
      <c r="X241" s="1768"/>
      <c r="Y241" s="1768"/>
      <c r="Z241" s="1768"/>
      <c r="AA241" s="1768"/>
      <c r="AB241" s="1768"/>
      <c r="AC241" s="1768"/>
      <c r="AD241" s="1768"/>
      <c r="AE241" s="1768"/>
      <c r="AF241" s="1768"/>
      <c r="AG241" s="1768"/>
      <c r="AH241" s="1768"/>
      <c r="AI241" s="42"/>
      <c r="AJ241" s="1703"/>
      <c r="AK241" s="1703"/>
      <c r="AL241" s="1703"/>
      <c r="AM241" s="1703"/>
      <c r="AN241" s="1780"/>
      <c r="AO241" s="1094"/>
      <c r="AP241" s="1095"/>
      <c r="AQ241" s="1780"/>
      <c r="AR241" s="1094"/>
      <c r="AS241" s="1094"/>
      <c r="AT241" s="1094"/>
      <c r="AU241" s="1095"/>
      <c r="AV241" s="1780"/>
      <c r="AW241" s="1094"/>
      <c r="AX241" s="1095"/>
      <c r="AY241" s="1780"/>
      <c r="AZ241" s="1094"/>
      <c r="BA241" s="1095"/>
      <c r="BB241" s="1780"/>
      <c r="BC241" s="1095"/>
      <c r="BD241" s="94"/>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1:80" ht="3" customHeight="1">
      <c r="A242" s="3"/>
      <c r="B242" s="3"/>
      <c r="C242" s="1773"/>
      <c r="D242" s="1773"/>
      <c r="E242" s="1768"/>
      <c r="F242" s="1768"/>
      <c r="G242" s="1768"/>
      <c r="H242" s="1768"/>
      <c r="I242" s="1768"/>
      <c r="J242" s="1768"/>
      <c r="K242" s="1768"/>
      <c r="L242" s="1768"/>
      <c r="M242" s="1768"/>
      <c r="N242" s="1768"/>
      <c r="O242" s="1768"/>
      <c r="P242" s="1768"/>
      <c r="Q242" s="1768"/>
      <c r="R242" s="1768"/>
      <c r="S242" s="1768"/>
      <c r="T242" s="1768"/>
      <c r="U242" s="1768"/>
      <c r="V242" s="1768"/>
      <c r="W242" s="1768"/>
      <c r="X242" s="1768"/>
      <c r="Y242" s="1768"/>
      <c r="Z242" s="1768"/>
      <c r="AA242" s="1768"/>
      <c r="AB242" s="1768"/>
      <c r="AC242" s="1768"/>
      <c r="AD242" s="1768"/>
      <c r="AE242" s="1768"/>
      <c r="AF242" s="1768"/>
      <c r="AG242" s="1768"/>
      <c r="AH242" s="1768"/>
      <c r="AI242" s="42"/>
      <c r="AJ242" s="1703"/>
      <c r="AK242" s="1703"/>
      <c r="AL242" s="1703"/>
      <c r="AM242" s="1703"/>
      <c r="AN242" s="1780"/>
      <c r="AO242" s="1094"/>
      <c r="AP242" s="1095"/>
      <c r="AQ242" s="1780"/>
      <c r="AR242" s="1094"/>
      <c r="AS242" s="1094"/>
      <c r="AT242" s="1094"/>
      <c r="AU242" s="1095"/>
      <c r="AV242" s="1780"/>
      <c r="AW242" s="1094"/>
      <c r="AX242" s="1095"/>
      <c r="AY242" s="1780"/>
      <c r="AZ242" s="1094"/>
      <c r="BA242" s="1095"/>
      <c r="BB242" s="1780"/>
      <c r="BC242" s="1095"/>
      <c r="BD242" s="94"/>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row>
    <row r="243" spans="1:80" ht="3" customHeight="1">
      <c r="A243" s="3"/>
      <c r="B243" s="3"/>
      <c r="C243" s="1773"/>
      <c r="D243" s="1773"/>
      <c r="E243" s="1768"/>
      <c r="F243" s="1768"/>
      <c r="G243" s="1768"/>
      <c r="H243" s="1768"/>
      <c r="I243" s="1768"/>
      <c r="J243" s="1768"/>
      <c r="K243" s="1768"/>
      <c r="L243" s="1768"/>
      <c r="M243" s="1768"/>
      <c r="N243" s="1768"/>
      <c r="O243" s="1768"/>
      <c r="P243" s="1768"/>
      <c r="Q243" s="1768"/>
      <c r="R243" s="1768"/>
      <c r="S243" s="1768"/>
      <c r="T243" s="1768"/>
      <c r="U243" s="1768"/>
      <c r="V243" s="1768"/>
      <c r="W243" s="1768"/>
      <c r="X243" s="1768"/>
      <c r="Y243" s="1768"/>
      <c r="Z243" s="1768"/>
      <c r="AA243" s="1768"/>
      <c r="AB243" s="1768"/>
      <c r="AC243" s="1768"/>
      <c r="AD243" s="1768"/>
      <c r="AE243" s="1768"/>
      <c r="AF243" s="1768"/>
      <c r="AG243" s="1768"/>
      <c r="AH243" s="1768"/>
      <c r="AI243" s="42"/>
      <c r="AJ243" s="1703"/>
      <c r="AK243" s="1703"/>
      <c r="AL243" s="1703"/>
      <c r="AM243" s="1703"/>
      <c r="AN243" s="1780"/>
      <c r="AO243" s="1094"/>
      <c r="AP243" s="1095"/>
      <c r="AQ243" s="1780"/>
      <c r="AR243" s="1094"/>
      <c r="AS243" s="1094"/>
      <c r="AT243" s="1094"/>
      <c r="AU243" s="1095"/>
      <c r="AV243" s="1780"/>
      <c r="AW243" s="1094"/>
      <c r="AX243" s="1095"/>
      <c r="AY243" s="1780"/>
      <c r="AZ243" s="1094"/>
      <c r="BA243" s="1095"/>
      <c r="BB243" s="1780"/>
      <c r="BC243" s="1095"/>
      <c r="BD243" s="94"/>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row>
    <row r="244" spans="1:80" ht="3" customHeight="1">
      <c r="A244" s="3"/>
      <c r="B244" s="3"/>
      <c r="C244" s="1773"/>
      <c r="D244" s="1773"/>
      <c r="E244" s="1768"/>
      <c r="F244" s="1768"/>
      <c r="G244" s="1768"/>
      <c r="H244" s="1768"/>
      <c r="I244" s="1768"/>
      <c r="J244" s="1768"/>
      <c r="K244" s="1768"/>
      <c r="L244" s="1768"/>
      <c r="M244" s="1768"/>
      <c r="N244" s="1768"/>
      <c r="O244" s="1768"/>
      <c r="P244" s="1768"/>
      <c r="Q244" s="1768"/>
      <c r="R244" s="1768"/>
      <c r="S244" s="1768"/>
      <c r="T244" s="1768"/>
      <c r="U244" s="1768"/>
      <c r="V244" s="1768"/>
      <c r="W244" s="1768"/>
      <c r="X244" s="1768"/>
      <c r="Y244" s="1768"/>
      <c r="Z244" s="1768"/>
      <c r="AA244" s="1768"/>
      <c r="AB244" s="1768"/>
      <c r="AC244" s="1768"/>
      <c r="AD244" s="1768"/>
      <c r="AE244" s="1768"/>
      <c r="AF244" s="1768"/>
      <c r="AG244" s="1768"/>
      <c r="AH244" s="1768"/>
      <c r="AI244" s="42"/>
      <c r="AJ244" s="1703"/>
      <c r="AK244" s="1703"/>
      <c r="AL244" s="1703"/>
      <c r="AM244" s="1703"/>
      <c r="AN244" s="1780"/>
      <c r="AO244" s="1094"/>
      <c r="AP244" s="1095"/>
      <c r="AQ244" s="1780"/>
      <c r="AR244" s="1094"/>
      <c r="AS244" s="1094"/>
      <c r="AT244" s="1094"/>
      <c r="AU244" s="1095"/>
      <c r="AV244" s="1780"/>
      <c r="AW244" s="1094"/>
      <c r="AX244" s="1095"/>
      <c r="AY244" s="1780"/>
      <c r="AZ244" s="1094"/>
      <c r="BA244" s="1095"/>
      <c r="BB244" s="1780"/>
      <c r="BC244" s="1095"/>
      <c r="BD244" s="94"/>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1:80" ht="3" customHeight="1">
      <c r="A245" s="3"/>
      <c r="B245" s="3"/>
      <c r="C245" s="1773"/>
      <c r="D245" s="1773"/>
      <c r="E245" s="1768"/>
      <c r="F245" s="1768"/>
      <c r="G245" s="1768"/>
      <c r="H245" s="1768"/>
      <c r="I245" s="1768"/>
      <c r="J245" s="1768"/>
      <c r="K245" s="1768"/>
      <c r="L245" s="1768"/>
      <c r="M245" s="1768"/>
      <c r="N245" s="1768"/>
      <c r="O245" s="1768"/>
      <c r="P245" s="1768"/>
      <c r="Q245" s="1768"/>
      <c r="R245" s="1768"/>
      <c r="S245" s="1768"/>
      <c r="T245" s="1768"/>
      <c r="U245" s="1768"/>
      <c r="V245" s="1768"/>
      <c r="W245" s="1768"/>
      <c r="X245" s="1768"/>
      <c r="Y245" s="1768"/>
      <c r="Z245" s="1768"/>
      <c r="AA245" s="1768"/>
      <c r="AB245" s="1768"/>
      <c r="AC245" s="1768"/>
      <c r="AD245" s="1768"/>
      <c r="AE245" s="1768"/>
      <c r="AF245" s="1768"/>
      <c r="AG245" s="1768"/>
      <c r="AH245" s="1768"/>
      <c r="AI245" s="3"/>
      <c r="AJ245" s="1703"/>
      <c r="AK245" s="1703"/>
      <c r="AL245" s="1703"/>
      <c r="AM245" s="1703"/>
      <c r="AN245" s="1780"/>
      <c r="AO245" s="1094"/>
      <c r="AP245" s="1095"/>
      <c r="AQ245" s="1780"/>
      <c r="AR245" s="1094"/>
      <c r="AS245" s="1094"/>
      <c r="AT245" s="1094"/>
      <c r="AU245" s="1095"/>
      <c r="AV245" s="1780"/>
      <c r="AW245" s="1094"/>
      <c r="AX245" s="1095"/>
      <c r="AY245" s="1780"/>
      <c r="AZ245" s="1094"/>
      <c r="BA245" s="1095"/>
      <c r="BB245" s="1780"/>
      <c r="BC245" s="1095"/>
      <c r="BD245" s="94"/>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1:80" ht="3" customHeight="1">
      <c r="A246" s="3"/>
      <c r="B246" s="3"/>
      <c r="C246" s="1773"/>
      <c r="D246" s="1773"/>
      <c r="E246" s="1768">
        <v>1</v>
      </c>
      <c r="F246" s="1768"/>
      <c r="G246" s="1768">
        <f>IF(申告書作成!AN298=2,申告書作成!C288,0)</f>
        <v>0</v>
      </c>
      <c r="H246" s="1768"/>
      <c r="I246" s="1768"/>
      <c r="J246" s="1768"/>
      <c r="K246" s="1768"/>
      <c r="L246" s="1768"/>
      <c r="M246" s="1768"/>
      <c r="N246" s="1768">
        <f>IF(申告書作成!AN298=2,申告書作成!T288,0)</f>
        <v>0</v>
      </c>
      <c r="O246" s="1768"/>
      <c r="P246" s="1768"/>
      <c r="Q246" s="1768"/>
      <c r="R246" s="1768"/>
      <c r="S246" s="1768"/>
      <c r="T246" s="1768"/>
      <c r="U246" s="1768"/>
      <c r="V246" s="1768"/>
      <c r="W246" s="1768"/>
      <c r="X246" s="1768"/>
      <c r="Y246" s="1768"/>
      <c r="Z246" s="1768"/>
      <c r="AA246" s="1768"/>
      <c r="AB246" s="1768"/>
      <c r="AC246" s="1768"/>
      <c r="AD246" s="1768"/>
      <c r="AE246" s="1768"/>
      <c r="AF246" s="1768"/>
      <c r="AG246" s="1768"/>
      <c r="AH246" s="1768"/>
      <c r="AI246" s="42"/>
      <c r="AJ246" s="1703"/>
      <c r="AK246" s="1703"/>
      <c r="AL246" s="1703"/>
      <c r="AM246" s="1703"/>
      <c r="AN246" s="1780"/>
      <c r="AO246" s="1094"/>
      <c r="AP246" s="1095"/>
      <c r="AQ246" s="1780"/>
      <c r="AR246" s="1094"/>
      <c r="AS246" s="1094"/>
      <c r="AT246" s="1094"/>
      <c r="AU246" s="1095"/>
      <c r="AV246" s="1780"/>
      <c r="AW246" s="1094"/>
      <c r="AX246" s="1095"/>
      <c r="AY246" s="1780"/>
      <c r="AZ246" s="1094"/>
      <c r="BA246" s="1095"/>
      <c r="BB246" s="1780"/>
      <c r="BC246" s="1095"/>
      <c r="BD246" s="94"/>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1:80" ht="3" customHeight="1">
      <c r="A247" s="3"/>
      <c r="B247" s="3"/>
      <c r="C247" s="1773"/>
      <c r="D247" s="1773"/>
      <c r="E247" s="1768"/>
      <c r="F247" s="1768"/>
      <c r="G247" s="1768"/>
      <c r="H247" s="1768"/>
      <c r="I247" s="1768"/>
      <c r="J247" s="1768"/>
      <c r="K247" s="1768"/>
      <c r="L247" s="1768"/>
      <c r="M247" s="1768"/>
      <c r="N247" s="1768"/>
      <c r="O247" s="1768"/>
      <c r="P247" s="1768"/>
      <c r="Q247" s="1768"/>
      <c r="R247" s="1768"/>
      <c r="S247" s="1768"/>
      <c r="T247" s="1768"/>
      <c r="U247" s="1768"/>
      <c r="V247" s="1768"/>
      <c r="W247" s="1768"/>
      <c r="X247" s="1768"/>
      <c r="Y247" s="1768"/>
      <c r="Z247" s="1768"/>
      <c r="AA247" s="1768"/>
      <c r="AB247" s="1768"/>
      <c r="AC247" s="1768"/>
      <c r="AD247" s="1768"/>
      <c r="AE247" s="1768"/>
      <c r="AF247" s="1768"/>
      <c r="AG247" s="1768"/>
      <c r="AH247" s="1768"/>
      <c r="AI247" s="42"/>
      <c r="AJ247" s="1703"/>
      <c r="AK247" s="1703"/>
      <c r="AL247" s="1703"/>
      <c r="AM247" s="1703"/>
      <c r="AN247" s="1781"/>
      <c r="AO247" s="1782"/>
      <c r="AP247" s="1783"/>
      <c r="AQ247" s="1781"/>
      <c r="AR247" s="1782"/>
      <c r="AS247" s="1782"/>
      <c r="AT247" s="1782"/>
      <c r="AU247" s="1783"/>
      <c r="AV247" s="1781"/>
      <c r="AW247" s="1782"/>
      <c r="AX247" s="1783"/>
      <c r="AY247" s="1781"/>
      <c r="AZ247" s="1782"/>
      <c r="BA247" s="1783"/>
      <c r="BB247" s="1781"/>
      <c r="BC247" s="1783"/>
      <c r="BD247" s="94"/>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1:80" ht="3" customHeight="1">
      <c r="A248" s="3"/>
      <c r="B248" s="3"/>
      <c r="C248" s="1773"/>
      <c r="D248" s="1773"/>
      <c r="E248" s="1768"/>
      <c r="F248" s="1768"/>
      <c r="G248" s="1768"/>
      <c r="H248" s="1768"/>
      <c r="I248" s="1768"/>
      <c r="J248" s="1768"/>
      <c r="K248" s="1768"/>
      <c r="L248" s="1768"/>
      <c r="M248" s="1768"/>
      <c r="N248" s="1768"/>
      <c r="O248" s="1768"/>
      <c r="P248" s="1768"/>
      <c r="Q248" s="1768"/>
      <c r="R248" s="1768"/>
      <c r="S248" s="1768"/>
      <c r="T248" s="1768"/>
      <c r="U248" s="1768"/>
      <c r="V248" s="1768"/>
      <c r="W248" s="1768"/>
      <c r="X248" s="1768"/>
      <c r="Y248" s="1768"/>
      <c r="Z248" s="1768"/>
      <c r="AA248" s="1768"/>
      <c r="AB248" s="1768"/>
      <c r="AC248" s="1768"/>
      <c r="AD248" s="1768"/>
      <c r="AE248" s="1768"/>
      <c r="AF248" s="1768"/>
      <c r="AG248" s="1768"/>
      <c r="AH248" s="1768"/>
      <c r="AI248" s="42"/>
      <c r="AJ248" s="7"/>
      <c r="AK248" s="7"/>
      <c r="AL248" s="7"/>
      <c r="AM248" s="7"/>
      <c r="AN248" s="7"/>
      <c r="AO248" s="7"/>
      <c r="AP248" s="7"/>
      <c r="AQ248" s="7"/>
      <c r="AR248" s="7"/>
      <c r="AS248" s="7"/>
      <c r="AT248" s="7"/>
      <c r="AU248" s="7"/>
      <c r="AV248" s="7"/>
      <c r="AW248" s="7"/>
      <c r="AX248" s="7"/>
      <c r="AY248" s="7"/>
      <c r="AZ248" s="7"/>
      <c r="BA248" s="7"/>
      <c r="BB248" s="7"/>
      <c r="BC248" s="102"/>
      <c r="BD248" s="94"/>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1:80" ht="3" customHeight="1">
      <c r="A249" s="3"/>
      <c r="B249" s="3"/>
      <c r="C249" s="1773"/>
      <c r="D249" s="1773"/>
      <c r="E249" s="1768"/>
      <c r="F249" s="1768"/>
      <c r="G249" s="1768"/>
      <c r="H249" s="1768"/>
      <c r="I249" s="1768"/>
      <c r="J249" s="1768"/>
      <c r="K249" s="1768"/>
      <c r="L249" s="1768"/>
      <c r="M249" s="1768"/>
      <c r="N249" s="1768"/>
      <c r="O249" s="1768"/>
      <c r="P249" s="1768"/>
      <c r="Q249" s="1768"/>
      <c r="R249" s="1768"/>
      <c r="S249" s="1768"/>
      <c r="T249" s="1768"/>
      <c r="U249" s="1768"/>
      <c r="V249" s="1768"/>
      <c r="W249" s="1768"/>
      <c r="X249" s="1768"/>
      <c r="Y249" s="1768"/>
      <c r="Z249" s="1768"/>
      <c r="AA249" s="1768"/>
      <c r="AB249" s="1768"/>
      <c r="AC249" s="1768"/>
      <c r="AD249" s="1768"/>
      <c r="AE249" s="1768"/>
      <c r="AF249" s="1768"/>
      <c r="AG249" s="1768"/>
      <c r="AH249" s="1768"/>
      <c r="AI249" s="42"/>
      <c r="AJ249" s="7"/>
      <c r="AK249" s="7"/>
      <c r="AL249" s="7"/>
      <c r="AM249" s="7"/>
      <c r="AN249" s="7"/>
      <c r="AO249" s="7"/>
      <c r="AP249" s="7"/>
      <c r="AQ249" s="7"/>
      <c r="AR249" s="7"/>
      <c r="AS249" s="7"/>
      <c r="AT249" s="7"/>
      <c r="AU249" s="7"/>
      <c r="AV249" s="7"/>
      <c r="AW249" s="7"/>
      <c r="AX249" s="7"/>
      <c r="AY249" s="7"/>
      <c r="AZ249" s="7"/>
      <c r="BA249" s="7"/>
      <c r="BB249" s="7"/>
      <c r="BC249" s="102"/>
      <c r="BD249" s="94"/>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1:80" ht="3" customHeight="1">
      <c r="A250" s="3"/>
      <c r="B250" s="3"/>
      <c r="C250" s="1773"/>
      <c r="D250" s="1773"/>
      <c r="E250" s="1768"/>
      <c r="F250" s="1768"/>
      <c r="G250" s="1768"/>
      <c r="H250" s="1768"/>
      <c r="I250" s="1768"/>
      <c r="J250" s="1768"/>
      <c r="K250" s="1768"/>
      <c r="L250" s="1768"/>
      <c r="M250" s="1768"/>
      <c r="N250" s="1768"/>
      <c r="O250" s="1768"/>
      <c r="P250" s="1768"/>
      <c r="Q250" s="1768"/>
      <c r="R250" s="1768"/>
      <c r="S250" s="1768"/>
      <c r="T250" s="1768"/>
      <c r="U250" s="1768"/>
      <c r="V250" s="1768"/>
      <c r="W250" s="1768"/>
      <c r="X250" s="1768"/>
      <c r="Y250" s="1768"/>
      <c r="Z250" s="1768"/>
      <c r="AA250" s="1768"/>
      <c r="AB250" s="1768"/>
      <c r="AC250" s="1768"/>
      <c r="AD250" s="1768"/>
      <c r="AE250" s="1768"/>
      <c r="AF250" s="1768"/>
      <c r="AG250" s="1768"/>
      <c r="AH250" s="1768"/>
      <c r="AI250" s="42"/>
      <c r="AJ250" s="1769" t="s">
        <v>141</v>
      </c>
      <c r="AK250" s="1769"/>
      <c r="AL250" s="1769"/>
      <c r="AM250" s="1769"/>
      <c r="AN250" s="1769"/>
      <c r="AO250" s="1769"/>
      <c r="AP250" s="1769"/>
      <c r="AQ250" s="1769"/>
      <c r="AR250" s="1769"/>
      <c r="AS250" s="1769"/>
      <c r="AT250" s="1769"/>
      <c r="AU250" s="1769"/>
      <c r="AV250" s="1769"/>
      <c r="AW250" s="1769"/>
      <c r="AX250" s="1769"/>
      <c r="AY250" s="1769"/>
      <c r="AZ250" s="1769"/>
      <c r="BA250" s="1769"/>
      <c r="BB250" s="1769"/>
      <c r="BC250" s="102"/>
      <c r="BD250" s="94"/>
      <c r="BE250" s="3"/>
      <c r="BF250" s="3"/>
      <c r="BG250" s="3"/>
      <c r="BI250" s="3"/>
      <c r="BJ250" s="3"/>
      <c r="BK250" s="3"/>
      <c r="BL250" s="3"/>
      <c r="BM250" s="3"/>
      <c r="BN250" s="3"/>
      <c r="BO250" s="3"/>
      <c r="BP250" s="3"/>
      <c r="BQ250" s="3"/>
      <c r="BR250" s="3"/>
      <c r="BS250" s="3"/>
      <c r="BT250" s="3"/>
      <c r="BU250" s="3"/>
      <c r="BV250" s="3"/>
      <c r="BW250" s="3"/>
      <c r="BX250" s="3"/>
      <c r="BY250" s="3"/>
      <c r="BZ250" s="3"/>
      <c r="CA250" s="3"/>
      <c r="CB250" s="3"/>
    </row>
    <row r="251" spans="1:80" ht="3" customHeight="1">
      <c r="A251" s="3"/>
      <c r="B251" s="3"/>
      <c r="C251" s="1773"/>
      <c r="D251" s="1773"/>
      <c r="E251" s="1768"/>
      <c r="F251" s="1768"/>
      <c r="G251" s="1768"/>
      <c r="H251" s="1768"/>
      <c r="I251" s="1768"/>
      <c r="J251" s="1768"/>
      <c r="K251" s="1768"/>
      <c r="L251" s="1768"/>
      <c r="M251" s="1768"/>
      <c r="N251" s="1768"/>
      <c r="O251" s="1768"/>
      <c r="P251" s="1768"/>
      <c r="Q251" s="1768"/>
      <c r="R251" s="1768"/>
      <c r="S251" s="1768"/>
      <c r="T251" s="1768"/>
      <c r="U251" s="1768"/>
      <c r="V251" s="1768"/>
      <c r="W251" s="1768"/>
      <c r="X251" s="1768"/>
      <c r="Y251" s="1768"/>
      <c r="Z251" s="1768"/>
      <c r="AA251" s="1768"/>
      <c r="AB251" s="1768"/>
      <c r="AC251" s="1768"/>
      <c r="AD251" s="1768"/>
      <c r="AE251" s="1768"/>
      <c r="AF251" s="1768"/>
      <c r="AG251" s="1768"/>
      <c r="AH251" s="1768"/>
      <c r="AI251" s="42"/>
      <c r="AJ251" s="1769"/>
      <c r="AK251" s="1769"/>
      <c r="AL251" s="1769"/>
      <c r="AM251" s="1769"/>
      <c r="AN251" s="1769"/>
      <c r="AO251" s="1769"/>
      <c r="AP251" s="1769"/>
      <c r="AQ251" s="1769"/>
      <c r="AR251" s="1769"/>
      <c r="AS251" s="1769"/>
      <c r="AT251" s="1769"/>
      <c r="AU251" s="1769"/>
      <c r="AV251" s="1769"/>
      <c r="AW251" s="1769"/>
      <c r="AX251" s="1769"/>
      <c r="AY251" s="1769"/>
      <c r="AZ251" s="1769"/>
      <c r="BA251" s="1769"/>
      <c r="BB251" s="1769"/>
      <c r="BC251" s="102"/>
      <c r="BD251" s="94"/>
      <c r="BE251" s="3"/>
      <c r="BF251" s="3"/>
      <c r="BG251" s="3"/>
      <c r="BI251" s="3"/>
      <c r="BJ251" s="3"/>
      <c r="BK251" s="3"/>
      <c r="BL251" s="3"/>
      <c r="BM251" s="3"/>
      <c r="BN251" s="3"/>
      <c r="BO251" s="3"/>
      <c r="BP251" s="3"/>
      <c r="BQ251" s="3"/>
      <c r="BR251" s="3"/>
      <c r="BS251" s="3"/>
      <c r="BT251" s="3"/>
      <c r="BU251" s="3"/>
      <c r="BV251" s="3"/>
      <c r="BW251" s="3"/>
      <c r="BX251" s="3"/>
      <c r="BY251" s="3"/>
      <c r="BZ251" s="3"/>
      <c r="CA251" s="3"/>
      <c r="CB251" s="3"/>
    </row>
    <row r="252" spans="1:80" ht="3"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42"/>
      <c r="AJ252" s="1769"/>
      <c r="AK252" s="1769"/>
      <c r="AL252" s="1769"/>
      <c r="AM252" s="1769"/>
      <c r="AN252" s="1769"/>
      <c r="AO252" s="1769"/>
      <c r="AP252" s="1769"/>
      <c r="AQ252" s="1769"/>
      <c r="AR252" s="1769"/>
      <c r="AS252" s="1769"/>
      <c r="AT252" s="1769"/>
      <c r="AU252" s="1769"/>
      <c r="AV252" s="1769"/>
      <c r="AW252" s="1769"/>
      <c r="AX252" s="1769"/>
      <c r="AY252" s="1769"/>
      <c r="AZ252" s="1769"/>
      <c r="BA252" s="1769"/>
      <c r="BB252" s="1769"/>
      <c r="BC252" s="102"/>
      <c r="BD252" s="94"/>
      <c r="BE252" s="3"/>
      <c r="BF252" s="3"/>
      <c r="BG252" s="3"/>
      <c r="BI252" s="3"/>
      <c r="BJ252" s="3"/>
      <c r="BK252" s="3"/>
      <c r="BL252" s="3"/>
      <c r="BM252" s="3"/>
      <c r="BN252" s="3"/>
      <c r="BO252" s="3"/>
      <c r="BP252" s="3"/>
      <c r="BQ252" s="3"/>
      <c r="BR252" s="3"/>
      <c r="BS252" s="3"/>
      <c r="BT252" s="3"/>
      <c r="BU252" s="3"/>
      <c r="BV252" s="3"/>
      <c r="BW252" s="3"/>
      <c r="BX252" s="3"/>
      <c r="BY252" s="3"/>
      <c r="BZ252" s="3"/>
      <c r="CA252" s="3"/>
      <c r="CB252" s="3"/>
    </row>
    <row r="253" spans="1:80" ht="3" customHeight="1">
      <c r="A253" s="3"/>
      <c r="B253" s="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42"/>
      <c r="AJ253" s="1769"/>
      <c r="AK253" s="1769"/>
      <c r="AL253" s="1769"/>
      <c r="AM253" s="1769"/>
      <c r="AN253" s="1769"/>
      <c r="AO253" s="1769"/>
      <c r="AP253" s="1769"/>
      <c r="AQ253" s="1769"/>
      <c r="AR253" s="1769"/>
      <c r="AS253" s="1769"/>
      <c r="AT253" s="1769"/>
      <c r="AU253" s="1769"/>
      <c r="AV253" s="1769"/>
      <c r="AW253" s="1769"/>
      <c r="AX253" s="1769"/>
      <c r="AY253" s="1769"/>
      <c r="AZ253" s="1769"/>
      <c r="BA253" s="1769"/>
      <c r="BB253" s="1769"/>
      <c r="BC253" s="2"/>
      <c r="BD253" s="94"/>
      <c r="BE253" s="3"/>
      <c r="BF253" s="3"/>
      <c r="BG253" s="3"/>
      <c r="BI253" s="3"/>
      <c r="BJ253" s="3"/>
      <c r="BK253" s="3"/>
      <c r="BL253" s="3"/>
      <c r="BM253" s="3"/>
      <c r="BN253" s="3"/>
      <c r="BO253" s="3"/>
      <c r="BP253" s="3"/>
      <c r="BQ253" s="3"/>
      <c r="BR253" s="3"/>
      <c r="BS253" s="3"/>
      <c r="BT253" s="3"/>
      <c r="BU253" s="3"/>
      <c r="BV253" s="3"/>
      <c r="BW253" s="3"/>
      <c r="BX253" s="3"/>
      <c r="BY253" s="3"/>
      <c r="BZ253" s="3"/>
      <c r="CA253" s="3"/>
      <c r="CB253" s="3"/>
    </row>
    <row r="254" spans="1:80" ht="3" customHeight="1">
      <c r="A254" s="3"/>
      <c r="B254" s="3"/>
      <c r="C254" s="1770" t="s">
        <v>877</v>
      </c>
      <c r="D254" s="1770"/>
      <c r="E254" s="1770"/>
      <c r="F254" s="1770"/>
      <c r="G254" s="1770"/>
      <c r="H254" s="1770"/>
      <c r="I254" s="1770"/>
      <c r="J254" s="1770"/>
      <c r="K254" s="1770"/>
      <c r="L254" s="1770"/>
      <c r="M254" s="1770"/>
      <c r="N254" s="1770"/>
      <c r="O254" s="1770"/>
      <c r="P254" s="1770"/>
      <c r="Q254" s="1770"/>
      <c r="R254" s="1770"/>
      <c r="S254" s="1770"/>
      <c r="T254" s="1770"/>
      <c r="U254" s="1770"/>
      <c r="V254" s="1770"/>
      <c r="W254" s="1770"/>
      <c r="X254" s="1770"/>
      <c r="Y254" s="1770"/>
      <c r="Z254" s="1770"/>
      <c r="AA254" s="1770"/>
      <c r="AB254" s="1770"/>
      <c r="AC254" s="1770"/>
      <c r="AD254" s="1770"/>
      <c r="AE254" s="1770"/>
      <c r="AF254" s="1770"/>
      <c r="AG254" s="1770"/>
      <c r="AH254" s="1770"/>
      <c r="AI254" s="42"/>
      <c r="AJ254" s="1769" t="s">
        <v>142</v>
      </c>
      <c r="AK254" s="1769"/>
      <c r="AL254" s="1769"/>
      <c r="AM254" s="1769"/>
      <c r="AN254" s="1769"/>
      <c r="AO254" s="1769"/>
      <c r="AP254" s="1769"/>
      <c r="AQ254" s="1769"/>
      <c r="AR254" s="1769"/>
      <c r="AS254" s="1769"/>
      <c r="AT254" s="1769"/>
      <c r="AU254" s="1769"/>
      <c r="AV254" s="1769"/>
      <c r="AW254" s="1769"/>
      <c r="AX254" s="1769"/>
      <c r="AY254" s="1769"/>
      <c r="AZ254" s="1769"/>
      <c r="BA254" s="1769"/>
      <c r="BB254" s="1769"/>
      <c r="BC254" s="94"/>
      <c r="BD254" s="94"/>
      <c r="BE254" s="3"/>
      <c r="BF254" s="3"/>
      <c r="BG254" s="3"/>
      <c r="BI254" s="3"/>
      <c r="BJ254" s="3"/>
      <c r="BK254" s="3"/>
      <c r="BL254" s="3"/>
      <c r="BM254" s="3"/>
      <c r="BN254" s="3"/>
      <c r="BO254" s="3"/>
      <c r="BP254" s="3"/>
      <c r="BQ254" s="3"/>
      <c r="BR254" s="3"/>
      <c r="BS254" s="3"/>
      <c r="BT254" s="3"/>
      <c r="BU254" s="3"/>
      <c r="BV254" s="3"/>
      <c r="BW254" s="3"/>
      <c r="BX254" s="3"/>
      <c r="BY254" s="3"/>
      <c r="BZ254" s="3"/>
      <c r="CA254" s="3"/>
      <c r="CB254" s="3"/>
    </row>
    <row r="255" spans="1:80" ht="3" customHeight="1">
      <c r="A255" s="3"/>
      <c r="B255" s="3"/>
      <c r="C255" s="1770"/>
      <c r="D255" s="1770"/>
      <c r="E255" s="1770"/>
      <c r="F255" s="1770"/>
      <c r="G255" s="1770"/>
      <c r="H255" s="1770"/>
      <c r="I255" s="1770"/>
      <c r="J255" s="1770"/>
      <c r="K255" s="1770"/>
      <c r="L255" s="1770"/>
      <c r="M255" s="1770"/>
      <c r="N255" s="1770"/>
      <c r="O255" s="1770"/>
      <c r="P255" s="1770"/>
      <c r="Q255" s="1770"/>
      <c r="R255" s="1770"/>
      <c r="S255" s="1770"/>
      <c r="T255" s="1770"/>
      <c r="U255" s="1770"/>
      <c r="V255" s="1770"/>
      <c r="W255" s="1770"/>
      <c r="X255" s="1770"/>
      <c r="Y255" s="1770"/>
      <c r="Z255" s="1770"/>
      <c r="AA255" s="1770"/>
      <c r="AB255" s="1770"/>
      <c r="AC255" s="1770"/>
      <c r="AD255" s="1770"/>
      <c r="AE255" s="1770"/>
      <c r="AF255" s="1770"/>
      <c r="AG255" s="1770"/>
      <c r="AH255" s="1770"/>
      <c r="AI255" s="42"/>
      <c r="AJ255" s="1769"/>
      <c r="AK255" s="1769"/>
      <c r="AL255" s="1769"/>
      <c r="AM255" s="1769"/>
      <c r="AN255" s="1769"/>
      <c r="AO255" s="1769"/>
      <c r="AP255" s="1769"/>
      <c r="AQ255" s="1769"/>
      <c r="AR255" s="1769"/>
      <c r="AS255" s="1769"/>
      <c r="AT255" s="1769"/>
      <c r="AU255" s="1769"/>
      <c r="AV255" s="1769"/>
      <c r="AW255" s="1769"/>
      <c r="AX255" s="1769"/>
      <c r="AY255" s="1769"/>
      <c r="AZ255" s="1769"/>
      <c r="BA255" s="1769"/>
      <c r="BB255" s="1769"/>
      <c r="BC255" s="94"/>
      <c r="BD255" s="94"/>
      <c r="BE255" s="3"/>
      <c r="BF255" s="3"/>
      <c r="BG255" s="3"/>
      <c r="BI255" s="3"/>
      <c r="BJ255" s="3"/>
      <c r="BK255" s="3"/>
      <c r="BL255" s="3"/>
      <c r="BM255" s="3"/>
      <c r="BN255" s="3"/>
      <c r="BO255" s="3"/>
      <c r="BP255" s="3"/>
      <c r="BQ255" s="3"/>
      <c r="BR255" s="3"/>
      <c r="BS255" s="3"/>
      <c r="BT255" s="3"/>
      <c r="BU255" s="3"/>
      <c r="BV255" s="3"/>
      <c r="BW255" s="3"/>
      <c r="BX255" s="3"/>
      <c r="BY255" s="3"/>
      <c r="BZ255" s="3"/>
      <c r="CA255" s="3"/>
      <c r="CB255" s="3"/>
    </row>
    <row r="256" spans="1:80" ht="3" customHeight="1">
      <c r="A256" s="3"/>
      <c r="B256" s="3"/>
      <c r="C256" s="1770"/>
      <c r="D256" s="1770"/>
      <c r="E256" s="1770"/>
      <c r="F256" s="1770"/>
      <c r="G256" s="1770"/>
      <c r="H256" s="1770"/>
      <c r="I256" s="1770"/>
      <c r="J256" s="1770"/>
      <c r="K256" s="1770"/>
      <c r="L256" s="1770"/>
      <c r="M256" s="1770"/>
      <c r="N256" s="1770"/>
      <c r="O256" s="1770"/>
      <c r="P256" s="1770"/>
      <c r="Q256" s="1770"/>
      <c r="R256" s="1770"/>
      <c r="S256" s="1770"/>
      <c r="T256" s="1770"/>
      <c r="U256" s="1770"/>
      <c r="V256" s="1770"/>
      <c r="W256" s="1770"/>
      <c r="X256" s="1770"/>
      <c r="Y256" s="1770"/>
      <c r="Z256" s="1770"/>
      <c r="AA256" s="1770"/>
      <c r="AB256" s="1770"/>
      <c r="AC256" s="1770"/>
      <c r="AD256" s="1770"/>
      <c r="AE256" s="1770"/>
      <c r="AF256" s="1770"/>
      <c r="AG256" s="1770"/>
      <c r="AH256" s="1770"/>
      <c r="AI256" s="42"/>
      <c r="AJ256" s="1769"/>
      <c r="AK256" s="1769"/>
      <c r="AL256" s="1769"/>
      <c r="AM256" s="1769"/>
      <c r="AN256" s="1769"/>
      <c r="AO256" s="1769"/>
      <c r="AP256" s="1769"/>
      <c r="AQ256" s="1769"/>
      <c r="AR256" s="1769"/>
      <c r="AS256" s="1769"/>
      <c r="AT256" s="1769"/>
      <c r="AU256" s="1769"/>
      <c r="AV256" s="1769"/>
      <c r="AW256" s="1769"/>
      <c r="AX256" s="1769"/>
      <c r="AY256" s="1769"/>
      <c r="AZ256" s="1769"/>
      <c r="BA256" s="1769"/>
      <c r="BB256" s="1769"/>
      <c r="BC256" s="94"/>
      <c r="BD256" s="94"/>
      <c r="BE256" s="3"/>
      <c r="BF256" s="3"/>
      <c r="BG256" s="3"/>
      <c r="BI256" s="3"/>
      <c r="BJ256" s="3"/>
      <c r="BK256" s="3"/>
      <c r="BL256" s="3"/>
      <c r="BM256" s="3"/>
      <c r="BN256" s="3"/>
      <c r="BO256" s="3"/>
      <c r="BP256" s="3"/>
      <c r="BQ256" s="3"/>
      <c r="BR256" s="3"/>
      <c r="BS256" s="3"/>
      <c r="BT256" s="3"/>
      <c r="BU256" s="3"/>
      <c r="BV256" s="3"/>
      <c r="BW256" s="3"/>
      <c r="BX256" s="3"/>
      <c r="BY256" s="3"/>
      <c r="BZ256" s="3"/>
      <c r="CA256" s="3"/>
      <c r="CB256" s="3"/>
    </row>
    <row r="257" spans="1:80" ht="3" customHeight="1">
      <c r="A257" s="3"/>
      <c r="B257" s="3"/>
      <c r="C257" s="1770"/>
      <c r="D257" s="1770"/>
      <c r="E257" s="1770"/>
      <c r="F257" s="1770"/>
      <c r="G257" s="1770"/>
      <c r="H257" s="1770"/>
      <c r="I257" s="1770"/>
      <c r="J257" s="1770"/>
      <c r="K257" s="1770"/>
      <c r="L257" s="1770"/>
      <c r="M257" s="1770"/>
      <c r="N257" s="1770"/>
      <c r="O257" s="1770"/>
      <c r="P257" s="1770"/>
      <c r="Q257" s="1770"/>
      <c r="R257" s="1770"/>
      <c r="S257" s="1770"/>
      <c r="T257" s="1770"/>
      <c r="U257" s="1770"/>
      <c r="V257" s="1770"/>
      <c r="W257" s="1770"/>
      <c r="X257" s="1770"/>
      <c r="Y257" s="1770"/>
      <c r="Z257" s="1770"/>
      <c r="AA257" s="1770"/>
      <c r="AB257" s="1770"/>
      <c r="AC257" s="1770"/>
      <c r="AD257" s="1770"/>
      <c r="AE257" s="1770"/>
      <c r="AF257" s="1770"/>
      <c r="AG257" s="1770"/>
      <c r="AH257" s="1770"/>
      <c r="AI257" s="42"/>
      <c r="AJ257" s="1769"/>
      <c r="AK257" s="1769"/>
      <c r="AL257" s="1769"/>
      <c r="AM257" s="1769"/>
      <c r="AN257" s="1769"/>
      <c r="AO257" s="1769"/>
      <c r="AP257" s="1769"/>
      <c r="AQ257" s="1769"/>
      <c r="AR257" s="1769"/>
      <c r="AS257" s="1769"/>
      <c r="AT257" s="1769"/>
      <c r="AU257" s="1769"/>
      <c r="AV257" s="1769"/>
      <c r="AW257" s="1769"/>
      <c r="AX257" s="1769"/>
      <c r="AY257" s="1769"/>
      <c r="AZ257" s="1769"/>
      <c r="BA257" s="1769"/>
      <c r="BB257" s="1769"/>
      <c r="BC257" s="94"/>
      <c r="BD257" s="94"/>
      <c r="BE257" s="3"/>
      <c r="BF257" s="3"/>
      <c r="BG257" s="3"/>
      <c r="BI257" s="3"/>
      <c r="BJ257" s="3"/>
      <c r="BK257" s="3"/>
      <c r="BL257" s="3"/>
      <c r="BM257" s="3"/>
      <c r="BN257" s="3"/>
      <c r="BO257" s="3"/>
      <c r="BP257" s="3"/>
      <c r="BQ257" s="3"/>
      <c r="BR257" s="3"/>
      <c r="BS257" s="3"/>
      <c r="BT257" s="3"/>
      <c r="BU257" s="3"/>
      <c r="BV257" s="3"/>
      <c r="BW257" s="3"/>
      <c r="BX257" s="3"/>
      <c r="BY257" s="3"/>
      <c r="BZ257" s="3"/>
      <c r="CA257" s="3"/>
      <c r="CB257" s="3"/>
    </row>
    <row r="258" spans="1:80" ht="3"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42"/>
      <c r="AJ258" s="3"/>
      <c r="AK258" s="3"/>
      <c r="AL258" s="3"/>
      <c r="AM258" s="3"/>
      <c r="AN258" s="3"/>
      <c r="AO258" s="3"/>
      <c r="AP258" s="3"/>
      <c r="AQ258" s="3"/>
      <c r="AR258" s="3"/>
      <c r="AS258" s="3"/>
      <c r="AT258" s="3"/>
      <c r="AU258" s="3"/>
      <c r="AV258" s="3"/>
      <c r="AW258" s="3"/>
      <c r="AX258" s="3"/>
      <c r="AY258" s="3"/>
      <c r="AZ258" s="3"/>
      <c r="BA258" s="3"/>
      <c r="BB258" s="3"/>
      <c r="BC258" s="104"/>
      <c r="BD258" s="104"/>
      <c r="BE258" s="3"/>
      <c r="BF258" s="3"/>
      <c r="BG258" s="3"/>
    </row>
    <row r="259" spans="1:80" ht="3" customHeight="1">
      <c r="BC259" s="105"/>
      <c r="BD259" s="105"/>
    </row>
    <row r="260" spans="1:80" ht="3" customHeight="1">
      <c r="BC260" s="105"/>
      <c r="BD260" s="105"/>
    </row>
    <row r="261" spans="1:80" ht="3" customHeight="1">
      <c r="BC261" s="105"/>
      <c r="BD261" s="105"/>
    </row>
    <row r="262" spans="1:80" ht="3" customHeight="1">
      <c r="BC262" s="105"/>
      <c r="BD262" s="105"/>
    </row>
    <row r="263" spans="1:80" ht="3" customHeight="1">
      <c r="BC263" s="105"/>
      <c r="BD263" s="105"/>
    </row>
    <row r="264" spans="1:80" ht="3" customHeight="1">
      <c r="BC264" s="105"/>
      <c r="BD264" s="105"/>
    </row>
    <row r="265" spans="1:80" ht="3" customHeight="1">
      <c r="BC265" s="105"/>
      <c r="BD265" s="105"/>
    </row>
    <row r="266" spans="1:80" ht="3" customHeight="1">
      <c r="BC266" s="105"/>
      <c r="BD266" s="105"/>
    </row>
    <row r="267" spans="1:80" ht="3" customHeight="1">
      <c r="BC267" s="105"/>
      <c r="BD267" s="105"/>
    </row>
    <row r="268" spans="1:80" ht="3" customHeight="1">
      <c r="BC268" s="105"/>
      <c r="BD268" s="105"/>
    </row>
    <row r="269" spans="1:80" ht="3" customHeight="1">
      <c r="BC269" s="105"/>
      <c r="BD269" s="105"/>
    </row>
    <row r="270" spans="1:80" ht="3" customHeight="1">
      <c r="BC270" s="105"/>
      <c r="BD270" s="105"/>
    </row>
    <row r="271" spans="1:80" ht="3" customHeight="1">
      <c r="AI271" s="4"/>
      <c r="BC271" s="105"/>
      <c r="BD271" s="105"/>
    </row>
    <row r="272" spans="1:80" ht="3" customHeight="1">
      <c r="AI272" s="4"/>
      <c r="BC272" s="105"/>
      <c r="BD272" s="105"/>
    </row>
    <row r="273" spans="35:56" ht="3" customHeight="1">
      <c r="AI273" s="4"/>
      <c r="BC273" s="105"/>
      <c r="BD273" s="105"/>
    </row>
    <row r="274" spans="35:56" ht="3" customHeight="1">
      <c r="AI274" s="4"/>
      <c r="BC274" s="105"/>
      <c r="BD274" s="105"/>
    </row>
    <row r="275" spans="35:56" ht="3" customHeight="1">
      <c r="AI275" s="4"/>
      <c r="BC275" s="105"/>
      <c r="BD275" s="105"/>
    </row>
    <row r="276" spans="35:56" ht="3" customHeight="1">
      <c r="AI276" s="4"/>
      <c r="BC276" s="105"/>
      <c r="BD276" s="105"/>
    </row>
    <row r="277" spans="35:56" ht="3" customHeight="1">
      <c r="AI277" s="4"/>
      <c r="BC277" s="105"/>
      <c r="BD277" s="105"/>
    </row>
    <row r="278" spans="35:56" ht="3" customHeight="1">
      <c r="AI278" s="4"/>
      <c r="BC278" s="105"/>
      <c r="BD278" s="105"/>
    </row>
    <row r="279" spans="35:56" ht="3" customHeight="1">
      <c r="AI279" s="4"/>
      <c r="BC279" s="105"/>
      <c r="BD279" s="105"/>
    </row>
    <row r="280" spans="35:56" ht="3" customHeight="1">
      <c r="AI280" s="4"/>
      <c r="BC280" s="105"/>
      <c r="BD280" s="105"/>
    </row>
    <row r="281" spans="35:56" ht="3" customHeight="1">
      <c r="AI281" s="4"/>
      <c r="BC281" s="105"/>
      <c r="BD281" s="105"/>
    </row>
    <row r="282" spans="35:56" ht="3" customHeight="1">
      <c r="AI282" s="4"/>
      <c r="BC282" s="105"/>
      <c r="BD282" s="105"/>
    </row>
    <row r="283" spans="35:56" ht="3" customHeight="1">
      <c r="AI283" s="4"/>
      <c r="BC283" s="105"/>
      <c r="BD283" s="105"/>
    </row>
    <row r="284" spans="35:56" ht="3" customHeight="1">
      <c r="AI284" s="4"/>
      <c r="BC284" s="105"/>
      <c r="BD284" s="105"/>
    </row>
    <row r="285" spans="35:56" ht="3" customHeight="1">
      <c r="AI285" s="4"/>
      <c r="BC285" s="105"/>
      <c r="BD285" s="105"/>
    </row>
    <row r="286" spans="35:56" ht="3" customHeight="1">
      <c r="AI286" s="4"/>
      <c r="BC286" s="105"/>
      <c r="BD286" s="105"/>
    </row>
    <row r="287" spans="35:56" ht="3" customHeight="1">
      <c r="AI287" s="4"/>
      <c r="BC287" s="105"/>
      <c r="BD287" s="105"/>
    </row>
    <row r="288" spans="35:56" ht="3" customHeight="1">
      <c r="BC288" s="105"/>
      <c r="BD288" s="105"/>
    </row>
    <row r="289" spans="55:56" ht="3" customHeight="1">
      <c r="BC289" s="105"/>
      <c r="BD289" s="105"/>
    </row>
    <row r="290" spans="55:56" ht="3" customHeight="1">
      <c r="BC290" s="105"/>
      <c r="BD290" s="105"/>
    </row>
    <row r="291" spans="55:56" ht="3" customHeight="1">
      <c r="BC291" s="105"/>
      <c r="BD291" s="105"/>
    </row>
    <row r="292" spans="55:56" ht="3" customHeight="1">
      <c r="BC292" s="105"/>
      <c r="BD292" s="105"/>
    </row>
    <row r="293" spans="55:56" ht="3" customHeight="1">
      <c r="BC293" s="105"/>
      <c r="BD293" s="105"/>
    </row>
    <row r="294" spans="55:56" ht="3" customHeight="1">
      <c r="BC294" s="105"/>
      <c r="BD294" s="105"/>
    </row>
    <row r="295" spans="55:56" ht="3" customHeight="1">
      <c r="BC295" s="105"/>
      <c r="BD295" s="105"/>
    </row>
    <row r="296" spans="55:56" ht="3" customHeight="1">
      <c r="BC296" s="105"/>
      <c r="BD296" s="105"/>
    </row>
    <row r="297" spans="55:56" ht="3" hidden="1" customHeight="1">
      <c r="BC297" s="105"/>
      <c r="BD297" s="105"/>
    </row>
    <row r="298" spans="55:56" ht="3" hidden="1" customHeight="1">
      <c r="BC298" s="105"/>
      <c r="BD298" s="105"/>
    </row>
    <row r="299" spans="55:56" ht="3" customHeight="1">
      <c r="BC299" s="105"/>
      <c r="BD299" s="105"/>
    </row>
    <row r="300" spans="55:56" ht="3" customHeight="1">
      <c r="BC300" s="105"/>
      <c r="BD300" s="105"/>
    </row>
    <row r="301" spans="55:56" ht="3" customHeight="1">
      <c r="BC301" s="105"/>
      <c r="BD301" s="105"/>
    </row>
    <row r="302" spans="55:56" ht="3" customHeight="1">
      <c r="BC302" s="105"/>
      <c r="BD302" s="105"/>
    </row>
    <row r="303" spans="55:56" ht="3" customHeight="1">
      <c r="BC303" s="105"/>
      <c r="BD303" s="105"/>
    </row>
    <row r="304" spans="55:56" ht="3" customHeight="1">
      <c r="BC304" s="105"/>
      <c r="BD304" s="105"/>
    </row>
    <row r="305" spans="55:56" ht="3" customHeight="1">
      <c r="BC305" s="105"/>
      <c r="BD305" s="105"/>
    </row>
    <row r="306" spans="55:56" ht="3" customHeight="1">
      <c r="BC306" s="105"/>
      <c r="BD306" s="105"/>
    </row>
    <row r="307" spans="55:56" ht="3" customHeight="1">
      <c r="BC307" s="105"/>
      <c r="BD307" s="105"/>
    </row>
    <row r="308" spans="55:56" ht="3" customHeight="1">
      <c r="BC308" s="105"/>
      <c r="BD308" s="105"/>
    </row>
    <row r="309" spans="55:56" ht="3" customHeight="1">
      <c r="BC309" s="105"/>
      <c r="BD309" s="105"/>
    </row>
    <row r="310" spans="55:56" ht="3" customHeight="1">
      <c r="BC310" s="105"/>
      <c r="BD310" s="105"/>
    </row>
    <row r="311" spans="55:56" ht="3" customHeight="1">
      <c r="BC311" s="105"/>
      <c r="BD311" s="105"/>
    </row>
    <row r="312" spans="55:56" ht="3" customHeight="1">
      <c r="BC312" s="105"/>
      <c r="BD312" s="105"/>
    </row>
    <row r="313" spans="55:56" ht="3" customHeight="1">
      <c r="BC313" s="105"/>
      <c r="BD313" s="105"/>
    </row>
    <row r="314" spans="55:56" ht="3" customHeight="1">
      <c r="BC314" s="105"/>
      <c r="BD314" s="105"/>
    </row>
    <row r="315" spans="55:56" ht="3" customHeight="1">
      <c r="BC315" s="105"/>
      <c r="BD315" s="105"/>
    </row>
    <row r="316" spans="55:56" ht="3" customHeight="1">
      <c r="BC316" s="105"/>
      <c r="BD316" s="105"/>
    </row>
    <row r="317" spans="55:56" ht="3" customHeight="1">
      <c r="BC317" s="105"/>
      <c r="BD317" s="105"/>
    </row>
    <row r="318" spans="55:56" ht="3" customHeight="1">
      <c r="BC318" s="105"/>
      <c r="BD318" s="105"/>
    </row>
    <row r="319" spans="55:56" ht="3" customHeight="1">
      <c r="BC319" s="105"/>
      <c r="BD319" s="105"/>
    </row>
    <row r="320" spans="55:56" ht="3" customHeight="1">
      <c r="BC320" s="105"/>
      <c r="BD320" s="105"/>
    </row>
    <row r="321" spans="55:56" ht="3" customHeight="1">
      <c r="BC321" s="105"/>
      <c r="BD321" s="105"/>
    </row>
    <row r="322" spans="55:56" ht="3" customHeight="1">
      <c r="BC322" s="105"/>
      <c r="BD322" s="105"/>
    </row>
    <row r="323" spans="55:56" ht="3" customHeight="1">
      <c r="BC323" s="105"/>
      <c r="BD323" s="105"/>
    </row>
    <row r="324" spans="55:56" ht="3" customHeight="1">
      <c r="BC324" s="105"/>
      <c r="BD324" s="105"/>
    </row>
    <row r="325" spans="55:56" ht="3" customHeight="1">
      <c r="BC325" s="105"/>
      <c r="BD325" s="105"/>
    </row>
    <row r="326" spans="55:56" ht="3" customHeight="1">
      <c r="BC326" s="105"/>
      <c r="BD326" s="105"/>
    </row>
    <row r="327" spans="55:56" ht="3" customHeight="1">
      <c r="BC327" s="105"/>
      <c r="BD327" s="105"/>
    </row>
    <row r="328" spans="55:56" ht="3" customHeight="1">
      <c r="BC328" s="105"/>
      <c r="BD328" s="105"/>
    </row>
    <row r="329" spans="55:56" ht="3" customHeight="1">
      <c r="BC329" s="105"/>
      <c r="BD329" s="105"/>
    </row>
    <row r="330" spans="55:56" ht="3" customHeight="1">
      <c r="BC330" s="105"/>
      <c r="BD330" s="105"/>
    </row>
    <row r="331" spans="55:56" ht="3" customHeight="1">
      <c r="BC331" s="105"/>
      <c r="BD331" s="105"/>
    </row>
    <row r="332" spans="55:56" ht="3" customHeight="1">
      <c r="BC332" s="105"/>
      <c r="BD332" s="105"/>
    </row>
    <row r="333" spans="55:56" ht="3" customHeight="1">
      <c r="BC333" s="105"/>
      <c r="BD333" s="105"/>
    </row>
    <row r="334" spans="55:56" ht="3" customHeight="1">
      <c r="BC334" s="105"/>
      <c r="BD334" s="105"/>
    </row>
    <row r="335" spans="55:56" ht="3" customHeight="1">
      <c r="BC335" s="105"/>
      <c r="BD335" s="105"/>
    </row>
    <row r="336" spans="55:56" ht="3" customHeight="1">
      <c r="BC336" s="105"/>
      <c r="BD336" s="105"/>
    </row>
    <row r="337" spans="55:56" ht="3" customHeight="1">
      <c r="BC337" s="105"/>
      <c r="BD337" s="105"/>
    </row>
    <row r="338" spans="55:56" ht="3" customHeight="1">
      <c r="BC338" s="105"/>
      <c r="BD338" s="105"/>
    </row>
    <row r="339" spans="55:56" ht="3" customHeight="1">
      <c r="BC339" s="105"/>
      <c r="BD339" s="105"/>
    </row>
    <row r="340" spans="55:56" ht="3" customHeight="1">
      <c r="BC340" s="105"/>
      <c r="BD340" s="105"/>
    </row>
    <row r="341" spans="55:56" ht="3" customHeight="1">
      <c r="BC341" s="105"/>
      <c r="BD341" s="105"/>
    </row>
    <row r="342" spans="55:56" ht="3" customHeight="1">
      <c r="BC342" s="105"/>
      <c r="BD342" s="105"/>
    </row>
    <row r="343" spans="55:56" ht="3" customHeight="1">
      <c r="BC343" s="105"/>
      <c r="BD343" s="105"/>
    </row>
    <row r="344" spans="55:56" ht="3" customHeight="1">
      <c r="BC344" s="105"/>
      <c r="BD344" s="105"/>
    </row>
    <row r="345" spans="55:56" ht="3" customHeight="1">
      <c r="BC345" s="105"/>
      <c r="BD345" s="105"/>
    </row>
    <row r="346" spans="55:56" ht="3" customHeight="1">
      <c r="BC346" s="105"/>
      <c r="BD346" s="105"/>
    </row>
    <row r="347" spans="55:56" ht="3" customHeight="1">
      <c r="BC347" s="105"/>
      <c r="BD347" s="105"/>
    </row>
    <row r="348" spans="55:56" ht="3" customHeight="1">
      <c r="BC348" s="105"/>
      <c r="BD348" s="105"/>
    </row>
    <row r="349" spans="55:56" ht="3" customHeight="1">
      <c r="BC349" s="105"/>
      <c r="BD349" s="105"/>
    </row>
    <row r="350" spans="55:56" ht="3" customHeight="1">
      <c r="BC350" s="105"/>
      <c r="BD350" s="105"/>
    </row>
    <row r="351" spans="55:56" ht="3" customHeight="1">
      <c r="BC351" s="105"/>
      <c r="BD351" s="105"/>
    </row>
    <row r="352" spans="55:56" ht="3" customHeight="1">
      <c r="BC352" s="105"/>
      <c r="BD352" s="105"/>
    </row>
    <row r="353" spans="55:56" ht="3" customHeight="1">
      <c r="BC353" s="105"/>
      <c r="BD353" s="105"/>
    </row>
    <row r="354" spans="55:56" ht="3" customHeight="1">
      <c r="BC354" s="105"/>
      <c r="BD354" s="105"/>
    </row>
    <row r="355" spans="55:56" ht="3" customHeight="1">
      <c r="BC355" s="105"/>
      <c r="BD355" s="105"/>
    </row>
    <row r="356" spans="55:56" ht="3" customHeight="1">
      <c r="BC356" s="105"/>
      <c r="BD356" s="105"/>
    </row>
    <row r="357" spans="55:56" ht="3" customHeight="1">
      <c r="BC357" s="105"/>
      <c r="BD357" s="105"/>
    </row>
    <row r="358" spans="55:56" ht="3" customHeight="1">
      <c r="BC358" s="105"/>
      <c r="BD358" s="105"/>
    </row>
    <row r="359" spans="55:56" ht="3" customHeight="1">
      <c r="BC359" s="105"/>
      <c r="BD359" s="105"/>
    </row>
    <row r="360" spans="55:56" ht="3" customHeight="1">
      <c r="BC360" s="105"/>
      <c r="BD360" s="105"/>
    </row>
    <row r="361" spans="55:56" ht="3" customHeight="1">
      <c r="BC361" s="105"/>
      <c r="BD361" s="105"/>
    </row>
    <row r="362" spans="55:56" ht="3" customHeight="1">
      <c r="BC362" s="105"/>
      <c r="BD362" s="105"/>
    </row>
    <row r="363" spans="55:56" ht="3" customHeight="1">
      <c r="BC363" s="105"/>
      <c r="BD363" s="105"/>
    </row>
    <row r="364" spans="55:56" ht="3" customHeight="1">
      <c r="BC364" s="105"/>
      <c r="BD364" s="105"/>
    </row>
    <row r="365" spans="55:56" ht="3" customHeight="1">
      <c r="BC365" s="105"/>
      <c r="BD365" s="105"/>
    </row>
    <row r="366" spans="55:56" ht="3" customHeight="1">
      <c r="BC366" s="105"/>
      <c r="BD366" s="105"/>
    </row>
    <row r="367" spans="55:56" ht="3" customHeight="1">
      <c r="BC367" s="105"/>
      <c r="BD367" s="105"/>
    </row>
    <row r="368" spans="55:56" ht="3" customHeight="1">
      <c r="BC368" s="105"/>
      <c r="BD368" s="105"/>
    </row>
    <row r="369" spans="55:56" ht="3" customHeight="1">
      <c r="BC369" s="105"/>
      <c r="BD369" s="105"/>
    </row>
    <row r="370" spans="55:56" ht="3" customHeight="1">
      <c r="BC370" s="105"/>
      <c r="BD370" s="105"/>
    </row>
    <row r="371" spans="55:56" ht="3" customHeight="1"/>
    <row r="372" spans="55:56" ht="3" customHeight="1"/>
    <row r="373" spans="55:56" ht="3" customHeight="1"/>
    <row r="374" spans="55:56" ht="3" customHeight="1"/>
    <row r="375" spans="55:56" ht="3" customHeight="1"/>
    <row r="376" spans="55:56" ht="3" customHeight="1"/>
    <row r="377" spans="55:56" ht="3" customHeight="1"/>
    <row r="378" spans="55:56" ht="3" customHeight="1"/>
    <row r="379" spans="55:56" ht="3" customHeight="1"/>
    <row r="380" spans="55:56" ht="3" customHeight="1"/>
    <row r="381" spans="55:56" ht="3" customHeight="1"/>
    <row r="382" spans="55:56" ht="3" customHeight="1"/>
    <row r="383" spans="55:56" ht="3" customHeight="1"/>
    <row r="384" spans="55:56" ht="3" customHeight="1"/>
    <row r="385" ht="3" customHeight="1"/>
    <row r="386" ht="3" customHeight="1"/>
    <row r="387" ht="3" customHeight="1"/>
    <row r="388" ht="3" customHeight="1"/>
    <row r="389" ht="3" customHeight="1"/>
    <row r="390" ht="3" customHeight="1"/>
    <row r="391" ht="3" customHeight="1"/>
    <row r="392" ht="3" customHeight="1"/>
    <row r="393" ht="3" customHeight="1"/>
    <row r="394" ht="3" customHeight="1"/>
    <row r="395" ht="3" customHeight="1"/>
    <row r="396" ht="3" customHeight="1"/>
    <row r="397" ht="3" customHeight="1"/>
    <row r="398" ht="3" customHeight="1"/>
    <row r="399" ht="3" customHeight="1"/>
    <row r="400" ht="3" customHeight="1"/>
    <row r="401" ht="3" customHeight="1"/>
    <row r="402" ht="3" customHeight="1"/>
    <row r="403" ht="3" customHeight="1"/>
    <row r="404" ht="3" customHeight="1"/>
    <row r="405" ht="3" customHeight="1"/>
    <row r="406" ht="3" customHeight="1"/>
    <row r="407" ht="3" customHeight="1"/>
    <row r="408" ht="3" customHeight="1"/>
    <row r="409" ht="3" customHeight="1"/>
    <row r="410" ht="3" customHeight="1"/>
    <row r="411" ht="3" customHeight="1"/>
    <row r="412" ht="3" customHeight="1"/>
    <row r="413" ht="3" customHeight="1"/>
    <row r="414" ht="3" customHeight="1"/>
    <row r="415" ht="3" customHeight="1"/>
    <row r="416" ht="3" customHeight="1"/>
    <row r="417" ht="3" customHeight="1"/>
    <row r="418" ht="3" customHeight="1"/>
    <row r="419" ht="3" customHeight="1"/>
    <row r="420" ht="3" customHeight="1"/>
    <row r="421" ht="3" customHeight="1"/>
    <row r="422" ht="3" customHeight="1"/>
    <row r="423" ht="3" customHeight="1"/>
    <row r="424" ht="3" customHeight="1"/>
    <row r="425" ht="3" customHeight="1"/>
    <row r="426" ht="3" customHeight="1"/>
    <row r="427" ht="3" customHeight="1"/>
    <row r="428" ht="3" customHeight="1"/>
    <row r="429" ht="3" customHeight="1"/>
    <row r="430" ht="3" customHeight="1"/>
    <row r="431" ht="3" customHeight="1"/>
    <row r="432" ht="3" customHeight="1"/>
    <row r="433" ht="3" customHeight="1"/>
    <row r="434" ht="3" customHeight="1"/>
    <row r="435" ht="3" customHeight="1"/>
    <row r="436" ht="3" customHeight="1"/>
    <row r="437" ht="3" customHeight="1"/>
    <row r="438" ht="3" customHeight="1"/>
    <row r="439" ht="3" customHeight="1"/>
    <row r="440" ht="3" customHeight="1"/>
    <row r="441" ht="3" customHeight="1"/>
    <row r="442" ht="3" customHeight="1"/>
    <row r="443" ht="3" customHeight="1"/>
    <row r="444" ht="3" customHeight="1"/>
    <row r="445" ht="3" customHeight="1"/>
    <row r="446" ht="3" customHeight="1"/>
    <row r="447" ht="3" customHeight="1"/>
    <row r="448" ht="3" customHeight="1"/>
    <row r="449" ht="3" customHeight="1"/>
    <row r="450" ht="3" customHeight="1"/>
    <row r="451" ht="3" customHeight="1"/>
    <row r="452" ht="3" customHeight="1"/>
    <row r="453" ht="3" customHeight="1"/>
    <row r="454" ht="3" customHeight="1"/>
    <row r="455" ht="3" customHeight="1"/>
    <row r="456" ht="3" customHeight="1"/>
    <row r="457" ht="3" customHeight="1"/>
    <row r="458" ht="3" customHeight="1"/>
    <row r="459" ht="3" customHeight="1"/>
    <row r="460" ht="3" customHeight="1"/>
    <row r="461" ht="3" customHeight="1"/>
    <row r="462" ht="3" customHeight="1"/>
    <row r="463" ht="3" customHeight="1"/>
    <row r="464" ht="3" customHeight="1"/>
    <row r="465" ht="3" customHeight="1"/>
    <row r="466" ht="3" customHeight="1"/>
    <row r="467" ht="3" customHeight="1"/>
    <row r="468" ht="3" customHeight="1"/>
    <row r="469" ht="3" customHeight="1"/>
    <row r="470" ht="3" customHeight="1"/>
    <row r="471" ht="3" customHeight="1"/>
    <row r="472" ht="3" customHeight="1"/>
    <row r="473" ht="3" customHeight="1"/>
    <row r="474" ht="3" customHeight="1"/>
    <row r="475" ht="3" customHeight="1"/>
    <row r="476" ht="3" customHeight="1"/>
    <row r="477" ht="3" customHeight="1"/>
    <row r="478" ht="3" customHeight="1"/>
    <row r="479" ht="3" customHeight="1"/>
    <row r="480" ht="3" customHeight="1"/>
    <row r="481" ht="3" customHeight="1"/>
    <row r="482" ht="3" customHeight="1"/>
    <row r="483" ht="3" customHeight="1"/>
    <row r="484" ht="3" customHeight="1"/>
    <row r="485" ht="3" customHeight="1"/>
    <row r="486" ht="3" customHeight="1"/>
    <row r="487" ht="3" customHeight="1"/>
    <row r="488" ht="3" customHeight="1"/>
    <row r="489" ht="3" customHeight="1"/>
    <row r="490" ht="3" customHeight="1"/>
    <row r="491" ht="3" customHeight="1"/>
    <row r="492" ht="3" customHeight="1"/>
    <row r="493" ht="3" customHeight="1"/>
    <row r="494" ht="3" customHeight="1"/>
    <row r="495" ht="3" customHeight="1"/>
    <row r="496" ht="3" customHeight="1"/>
    <row r="497" ht="3" customHeight="1"/>
    <row r="498" ht="3" customHeight="1"/>
    <row r="499" ht="3" customHeight="1"/>
    <row r="500" ht="3" customHeight="1"/>
    <row r="501" ht="3" customHeight="1"/>
  </sheetData>
  <sheetProtection sheet="1"/>
  <mergeCells count="565">
    <mergeCell ref="W143:X148"/>
    <mergeCell ref="U143:V148"/>
    <mergeCell ref="Q143:T148"/>
    <mergeCell ref="N196:S201"/>
    <mergeCell ref="AB196:AD201"/>
    <mergeCell ref="AE199:AF201"/>
    <mergeCell ref="AG199:AH201"/>
    <mergeCell ref="N209:S214"/>
    <mergeCell ref="AB209:AD214"/>
    <mergeCell ref="AE212:AF214"/>
    <mergeCell ref="AG212:AH214"/>
    <mergeCell ref="AB159:AD164"/>
    <mergeCell ref="N170:S175"/>
    <mergeCell ref="AG173:AH175"/>
    <mergeCell ref="AE173:AF175"/>
    <mergeCell ref="AB170:AD175"/>
    <mergeCell ref="N183:S188"/>
    <mergeCell ref="AG186:AH188"/>
    <mergeCell ref="AE186:AF188"/>
    <mergeCell ref="AB183:AD188"/>
    <mergeCell ref="AG162:AH164"/>
    <mergeCell ref="AE162:AF164"/>
    <mergeCell ref="G157:Q160"/>
    <mergeCell ref="Y167:AA169"/>
    <mergeCell ref="G170:M175"/>
    <mergeCell ref="T170:V175"/>
    <mergeCell ref="W170:X175"/>
    <mergeCell ref="G176:M179"/>
    <mergeCell ref="G180:M182"/>
    <mergeCell ref="BX11:CB11"/>
    <mergeCell ref="BX75:CB78"/>
    <mergeCell ref="BS75:BW78"/>
    <mergeCell ref="BI75:BM78"/>
    <mergeCell ref="BN75:BR78"/>
    <mergeCell ref="BI67:BM70"/>
    <mergeCell ref="BN67:BR70"/>
    <mergeCell ref="BS67:BW70"/>
    <mergeCell ref="BX67:CB70"/>
    <mergeCell ref="BI71:BM74"/>
    <mergeCell ref="BN71:BR74"/>
    <mergeCell ref="BS71:BW74"/>
    <mergeCell ref="BX71:CB74"/>
    <mergeCell ref="BI55:BM58"/>
    <mergeCell ref="BN55:BR58"/>
    <mergeCell ref="BS55:BW58"/>
    <mergeCell ref="BX55:CB58"/>
    <mergeCell ref="BI59:BM62"/>
    <mergeCell ref="BN59:BR62"/>
    <mergeCell ref="BX59:CB62"/>
    <mergeCell ref="BX63:CB66"/>
    <mergeCell ref="BI47:BM50"/>
    <mergeCell ref="BN47:BR50"/>
    <mergeCell ref="BX47:CB50"/>
    <mergeCell ref="BI51:BM54"/>
    <mergeCell ref="BN51:BR54"/>
    <mergeCell ref="BS51:BW54"/>
    <mergeCell ref="BX51:CB54"/>
    <mergeCell ref="BX19:CB22"/>
    <mergeCell ref="BI23:BM26"/>
    <mergeCell ref="BN23:BR26"/>
    <mergeCell ref="BS23:BW26"/>
    <mergeCell ref="BX23:CB26"/>
    <mergeCell ref="BI15:BR18"/>
    <mergeCell ref="BS15:CB18"/>
    <mergeCell ref="BI43:BM46"/>
    <mergeCell ref="BN43:BR46"/>
    <mergeCell ref="BS43:BW46"/>
    <mergeCell ref="BX43:CB46"/>
    <mergeCell ref="BI27:BM30"/>
    <mergeCell ref="BN27:BR30"/>
    <mergeCell ref="BS27:BW30"/>
    <mergeCell ref="BX27:CB30"/>
    <mergeCell ref="BI31:BM34"/>
    <mergeCell ref="BN31:BR34"/>
    <mergeCell ref="BS31:BW34"/>
    <mergeCell ref="BX31:CB34"/>
    <mergeCell ref="BI35:BM38"/>
    <mergeCell ref="BN35:BR38"/>
    <mergeCell ref="BS35:BW38"/>
    <mergeCell ref="BX35:CB38"/>
    <mergeCell ref="BN92:BR95"/>
    <mergeCell ref="BS92:BW95"/>
    <mergeCell ref="BI96:BM99"/>
    <mergeCell ref="BN96:BR99"/>
    <mergeCell ref="BS96:BW99"/>
    <mergeCell ref="BN100:BR103"/>
    <mergeCell ref="BI19:BM22"/>
    <mergeCell ref="BN19:BR22"/>
    <mergeCell ref="BS19:BW22"/>
    <mergeCell ref="BI63:BM66"/>
    <mergeCell ref="BN63:BR66"/>
    <mergeCell ref="BS63:BW66"/>
    <mergeCell ref="BS47:BW50"/>
    <mergeCell ref="BS59:BW62"/>
    <mergeCell ref="AU189:BA194"/>
    <mergeCell ref="BB189:BB194"/>
    <mergeCell ref="AU195:BA200"/>
    <mergeCell ref="BB195:BB200"/>
    <mergeCell ref="AU201:BA206"/>
    <mergeCell ref="BB201:BB206"/>
    <mergeCell ref="AU207:BA212"/>
    <mergeCell ref="BB207:BB212"/>
    <mergeCell ref="BI100:BM103"/>
    <mergeCell ref="BI112:CB115"/>
    <mergeCell ref="BI116:BM119"/>
    <mergeCell ref="BN116:BR119"/>
    <mergeCell ref="BS116:BW119"/>
    <mergeCell ref="BX116:CB119"/>
    <mergeCell ref="BI120:BM123"/>
    <mergeCell ref="BN120:BR123"/>
    <mergeCell ref="BS120:BW123"/>
    <mergeCell ref="AU171:BA176"/>
    <mergeCell ref="BB171:BB176"/>
    <mergeCell ref="AU177:BA182"/>
    <mergeCell ref="BB177:BB182"/>
    <mergeCell ref="AU183:BA188"/>
    <mergeCell ref="BB183:BB188"/>
    <mergeCell ref="BC15:BD212"/>
    <mergeCell ref="AU141:BA146"/>
    <mergeCell ref="BB141:BB146"/>
    <mergeCell ref="AU147:BA152"/>
    <mergeCell ref="BB147:BB152"/>
    <mergeCell ref="AU153:BA158"/>
    <mergeCell ref="BB153:BB158"/>
    <mergeCell ref="AU159:BA164"/>
    <mergeCell ref="BB159:BB164"/>
    <mergeCell ref="AU165:BA170"/>
    <mergeCell ref="BB165:BB170"/>
    <mergeCell ref="AK228:AL232"/>
    <mergeCell ref="N246:AH251"/>
    <mergeCell ref="AJ250:BB253"/>
    <mergeCell ref="C254:AH257"/>
    <mergeCell ref="AJ254:BB257"/>
    <mergeCell ref="C234:S236"/>
    <mergeCell ref="C237:D251"/>
    <mergeCell ref="E237:F239"/>
    <mergeCell ref="G237:M239"/>
    <mergeCell ref="N237:AH239"/>
    <mergeCell ref="E240:F245"/>
    <mergeCell ref="G240:M245"/>
    <mergeCell ref="N240:AH245"/>
    <mergeCell ref="E246:F251"/>
    <mergeCell ref="G246:M251"/>
    <mergeCell ref="AJ238:AM247"/>
    <mergeCell ref="AN238:AP247"/>
    <mergeCell ref="AQ238:AU247"/>
    <mergeCell ref="AV238:AX247"/>
    <mergeCell ref="AY238:BA247"/>
    <mergeCell ref="BB238:BC247"/>
    <mergeCell ref="C167:D231"/>
    <mergeCell ref="E167:F179"/>
    <mergeCell ref="G167:M169"/>
    <mergeCell ref="AL201:AP206"/>
    <mergeCell ref="AQ201:AR206"/>
    <mergeCell ref="AL207:AP212"/>
    <mergeCell ref="AQ207:AR212"/>
    <mergeCell ref="AS207:AT212"/>
    <mergeCell ref="G209:M214"/>
    <mergeCell ref="T209:V214"/>
    <mergeCell ref="W209:X214"/>
    <mergeCell ref="N228:AH231"/>
    <mergeCell ref="AM228:BB232"/>
    <mergeCell ref="G219:M221"/>
    <mergeCell ref="N219:S221"/>
    <mergeCell ref="T219:V221"/>
    <mergeCell ref="W219:X221"/>
    <mergeCell ref="Y219:AA221"/>
    <mergeCell ref="G222:M227"/>
    <mergeCell ref="T222:V227"/>
    <mergeCell ref="W222:X227"/>
    <mergeCell ref="AJ215:BB222"/>
    <mergeCell ref="AB219:AH221"/>
    <mergeCell ref="AM223:BB227"/>
    <mergeCell ref="G215:M218"/>
    <mergeCell ref="N215:AH218"/>
    <mergeCell ref="AK223:AL227"/>
    <mergeCell ref="AL189:AP194"/>
    <mergeCell ref="AL183:AP188"/>
    <mergeCell ref="AQ189:AR194"/>
    <mergeCell ref="AS189:AT194"/>
    <mergeCell ref="E193:F205"/>
    <mergeCell ref="G193:M195"/>
    <mergeCell ref="N193:S195"/>
    <mergeCell ref="T193:V195"/>
    <mergeCell ref="W193:X195"/>
    <mergeCell ref="Y193:AA195"/>
    <mergeCell ref="AB193:AH195"/>
    <mergeCell ref="G202:M205"/>
    <mergeCell ref="N202:AH205"/>
    <mergeCell ref="AS201:AT206"/>
    <mergeCell ref="AL195:AP200"/>
    <mergeCell ref="AQ195:AR200"/>
    <mergeCell ref="G183:M188"/>
    <mergeCell ref="AS195:AT200"/>
    <mergeCell ref="G196:M201"/>
    <mergeCell ref="T196:V201"/>
    <mergeCell ref="W196:X201"/>
    <mergeCell ref="G206:M208"/>
    <mergeCell ref="N206:S208"/>
    <mergeCell ref="T206:V208"/>
    <mergeCell ref="AS177:AT182"/>
    <mergeCell ref="AB180:AH182"/>
    <mergeCell ref="AL171:AP176"/>
    <mergeCell ref="AQ171:AR176"/>
    <mergeCell ref="AS171:AT176"/>
    <mergeCell ref="AQ183:AR188"/>
    <mergeCell ref="AS183:AT188"/>
    <mergeCell ref="AL165:AP170"/>
    <mergeCell ref="AL177:AP182"/>
    <mergeCell ref="AB167:AH169"/>
    <mergeCell ref="N176:AH179"/>
    <mergeCell ref="N180:S182"/>
    <mergeCell ref="T180:V182"/>
    <mergeCell ref="W180:X182"/>
    <mergeCell ref="Y180:AA182"/>
    <mergeCell ref="T183:V188"/>
    <mergeCell ref="W183:X188"/>
    <mergeCell ref="N167:S169"/>
    <mergeCell ref="T167:V169"/>
    <mergeCell ref="W167:X169"/>
    <mergeCell ref="Y170:AA175"/>
    <mergeCell ref="E180:F192"/>
    <mergeCell ref="G189:M192"/>
    <mergeCell ref="N189:AH192"/>
    <mergeCell ref="G228:M231"/>
    <mergeCell ref="Y222:AA227"/>
    <mergeCell ref="W206:X208"/>
    <mergeCell ref="Y206:AA208"/>
    <mergeCell ref="AB206:AH208"/>
    <mergeCell ref="E219:F231"/>
    <mergeCell ref="E206:F218"/>
    <mergeCell ref="N222:S227"/>
    <mergeCell ref="AB222:AD227"/>
    <mergeCell ref="AE225:AF227"/>
    <mergeCell ref="AG225:AH227"/>
    <mergeCell ref="AS147:AT152"/>
    <mergeCell ref="AS135:AT140"/>
    <mergeCell ref="G137:K142"/>
    <mergeCell ref="L137:AH138"/>
    <mergeCell ref="AJ141:AK212"/>
    <mergeCell ref="AL141:AP146"/>
    <mergeCell ref="AQ141:AR146"/>
    <mergeCell ref="AS141:AT146"/>
    <mergeCell ref="AH143:AH148"/>
    <mergeCell ref="G149:H156"/>
    <mergeCell ref="I149:Q156"/>
    <mergeCell ref="R149:S156"/>
    <mergeCell ref="T149:AH156"/>
    <mergeCell ref="AL153:AP158"/>
    <mergeCell ref="AS159:AT164"/>
    <mergeCell ref="AS153:AT158"/>
    <mergeCell ref="R157:T158"/>
    <mergeCell ref="U157:Z158"/>
    <mergeCell ref="AA157:AA164"/>
    <mergeCell ref="AB157:AH158"/>
    <mergeCell ref="U159:Z164"/>
    <mergeCell ref="AS165:AT170"/>
    <mergeCell ref="AQ177:AR182"/>
    <mergeCell ref="AQ165:AR170"/>
    <mergeCell ref="AS129:AT134"/>
    <mergeCell ref="AL135:AP140"/>
    <mergeCell ref="AQ135:AR140"/>
    <mergeCell ref="AU123:BA128"/>
    <mergeCell ref="BB123:BB128"/>
    <mergeCell ref="AU129:BA134"/>
    <mergeCell ref="BB129:BB134"/>
    <mergeCell ref="AU135:BA140"/>
    <mergeCell ref="BB135:BB140"/>
    <mergeCell ref="AS123:AT128"/>
    <mergeCell ref="C122:F148"/>
    <mergeCell ref="G122:K136"/>
    <mergeCell ref="L122:AH126"/>
    <mergeCell ref="AL123:AP128"/>
    <mergeCell ref="AQ123:AR128"/>
    <mergeCell ref="L139:N142"/>
    <mergeCell ref="O139:AH142"/>
    <mergeCell ref="L132:W136"/>
    <mergeCell ref="X132:AH136"/>
    <mergeCell ref="Y143:AA148"/>
    <mergeCell ref="AB143:AG148"/>
    <mergeCell ref="AQ147:AR152"/>
    <mergeCell ref="C149:F164"/>
    <mergeCell ref="AL159:AP164"/>
    <mergeCell ref="G143:K148"/>
    <mergeCell ref="AL147:AP152"/>
    <mergeCell ref="G161:G164"/>
    <mergeCell ref="H161:Q164"/>
    <mergeCell ref="R159:T164"/>
    <mergeCell ref="AQ159:AR164"/>
    <mergeCell ref="AQ153:AR158"/>
    <mergeCell ref="L127:AH131"/>
    <mergeCell ref="AL129:AP134"/>
    <mergeCell ref="AQ129:AR134"/>
    <mergeCell ref="G100:N104"/>
    <mergeCell ref="G105:N109"/>
    <mergeCell ref="Y105:AH109"/>
    <mergeCell ref="AL105:AP110"/>
    <mergeCell ref="AQ105:AR110"/>
    <mergeCell ref="AS105:AT110"/>
    <mergeCell ref="G95:N99"/>
    <mergeCell ref="AL99:AP104"/>
    <mergeCell ref="AQ99:AR104"/>
    <mergeCell ref="AS99:AT104"/>
    <mergeCell ref="G110:O114"/>
    <mergeCell ref="P110:X114"/>
    <mergeCell ref="Y110:AH121"/>
    <mergeCell ref="AL111:AP116"/>
    <mergeCell ref="AQ111:AR116"/>
    <mergeCell ref="AS111:AT116"/>
    <mergeCell ref="G115:N121"/>
    <mergeCell ref="P115:W121"/>
    <mergeCell ref="X115:X121"/>
    <mergeCell ref="AL117:AP122"/>
    <mergeCell ref="AQ117:AR122"/>
    <mergeCell ref="AS117:AT122"/>
    <mergeCell ref="O115:O121"/>
    <mergeCell ref="O89:Q94"/>
    <mergeCell ref="R89:X94"/>
    <mergeCell ref="Y89:AA94"/>
    <mergeCell ref="AB89:AH94"/>
    <mergeCell ref="AN93:AP98"/>
    <mergeCell ref="AQ93:AR98"/>
    <mergeCell ref="AS93:AT98"/>
    <mergeCell ref="AS81:AT86"/>
    <mergeCell ref="AU87:BA92"/>
    <mergeCell ref="AU93:BA98"/>
    <mergeCell ref="C86:F109"/>
    <mergeCell ref="G86:N94"/>
    <mergeCell ref="O86:X88"/>
    <mergeCell ref="Y86:AH88"/>
    <mergeCell ref="AJ87:AK140"/>
    <mergeCell ref="AL87:AM98"/>
    <mergeCell ref="AN87:AP92"/>
    <mergeCell ref="AQ87:AR92"/>
    <mergeCell ref="C74:F85"/>
    <mergeCell ref="AA79:AA85"/>
    <mergeCell ref="AB79:AG85"/>
    <mergeCell ref="AH79:AH85"/>
    <mergeCell ref="O95:W99"/>
    <mergeCell ref="X95:X99"/>
    <mergeCell ref="O100:W104"/>
    <mergeCell ref="X100:X104"/>
    <mergeCell ref="O105:W109"/>
    <mergeCell ref="X105:X109"/>
    <mergeCell ref="Y95:AG99"/>
    <mergeCell ref="AH95:AH99"/>
    <mergeCell ref="Y100:AG104"/>
    <mergeCell ref="AH100:AH104"/>
    <mergeCell ref="C110:F121"/>
    <mergeCell ref="G74:M78"/>
    <mergeCell ref="N74:T78"/>
    <mergeCell ref="U74:AA78"/>
    <mergeCell ref="AB74:AH78"/>
    <mergeCell ref="G79:L85"/>
    <mergeCell ref="M79:M85"/>
    <mergeCell ref="N79:S85"/>
    <mergeCell ref="T79:T85"/>
    <mergeCell ref="U79:Z85"/>
    <mergeCell ref="O49:O51"/>
    <mergeCell ref="X49:X51"/>
    <mergeCell ref="AG49:AH51"/>
    <mergeCell ref="P64:S65"/>
    <mergeCell ref="R66:X68"/>
    <mergeCell ref="AN51:AP56"/>
    <mergeCell ref="AQ51:AR56"/>
    <mergeCell ref="AS51:AT56"/>
    <mergeCell ref="AS39:AT44"/>
    <mergeCell ref="AS63:AT68"/>
    <mergeCell ref="O64:O66"/>
    <mergeCell ref="X64:X65"/>
    <mergeCell ref="AG64:AH66"/>
    <mergeCell ref="AL57:AM68"/>
    <mergeCell ref="AN57:AP62"/>
    <mergeCell ref="AQ57:AR62"/>
    <mergeCell ref="AS57:AT62"/>
    <mergeCell ref="G59:O63"/>
    <mergeCell ref="P59:X63"/>
    <mergeCell ref="Y59:AH63"/>
    <mergeCell ref="AN63:AP68"/>
    <mergeCell ref="AQ63:AR68"/>
    <mergeCell ref="A36:B135"/>
    <mergeCell ref="C31:F43"/>
    <mergeCell ref="G31:L36"/>
    <mergeCell ref="M31:Q36"/>
    <mergeCell ref="R31:S36"/>
    <mergeCell ref="T31:Z36"/>
    <mergeCell ref="AA31:AH36"/>
    <mergeCell ref="AL39:AP44"/>
    <mergeCell ref="AQ39:AR44"/>
    <mergeCell ref="L37:L43"/>
    <mergeCell ref="G37:K43"/>
    <mergeCell ref="M37:P43"/>
    <mergeCell ref="Q37:Q43"/>
    <mergeCell ref="R37:Y43"/>
    <mergeCell ref="Z37:Z43"/>
    <mergeCell ref="AA37:AG43"/>
    <mergeCell ref="AH37:AH43"/>
    <mergeCell ref="G54:O58"/>
    <mergeCell ref="P54:X58"/>
    <mergeCell ref="C44:F73"/>
    <mergeCell ref="G44:O48"/>
    <mergeCell ref="P44:X48"/>
    <mergeCell ref="Y44:AH48"/>
    <mergeCell ref="AL45:AM56"/>
    <mergeCell ref="AZ8:BB8"/>
    <mergeCell ref="G19:N22"/>
    <mergeCell ref="O19:W22"/>
    <mergeCell ref="X19:AH22"/>
    <mergeCell ref="AN21:AP26"/>
    <mergeCell ref="AQ21:AR26"/>
    <mergeCell ref="AS21:AT26"/>
    <mergeCell ref="G23:N26"/>
    <mergeCell ref="O23:W26"/>
    <mergeCell ref="AJ15:AK86"/>
    <mergeCell ref="AL15:AM26"/>
    <mergeCell ref="AN15:AP20"/>
    <mergeCell ref="AQ15:AR20"/>
    <mergeCell ref="AS15:AT20"/>
    <mergeCell ref="AS27:AT32"/>
    <mergeCell ref="AN45:AP50"/>
    <mergeCell ref="AQ45:AR50"/>
    <mergeCell ref="AS45:AT50"/>
    <mergeCell ref="AL33:AP38"/>
    <mergeCell ref="AQ33:AR38"/>
    <mergeCell ref="AS33:AT38"/>
    <mergeCell ref="Y54:AH58"/>
    <mergeCell ref="G69:O73"/>
    <mergeCell ref="P69:X73"/>
    <mergeCell ref="AP7:AS7"/>
    <mergeCell ref="M9:Q11"/>
    <mergeCell ref="AD9:AD11"/>
    <mergeCell ref="A15:B31"/>
    <mergeCell ref="C15:F30"/>
    <mergeCell ref="G15:N18"/>
    <mergeCell ref="O15:W18"/>
    <mergeCell ref="X15:AH18"/>
    <mergeCell ref="X23:AH26"/>
    <mergeCell ref="AL27:AP32"/>
    <mergeCell ref="AQ27:AR32"/>
    <mergeCell ref="A32:B35"/>
    <mergeCell ref="G27:M30"/>
    <mergeCell ref="N27:N30"/>
    <mergeCell ref="O27:V30"/>
    <mergeCell ref="W27:W30"/>
    <mergeCell ref="X27:AG30"/>
    <mergeCell ref="AH27:AH30"/>
    <mergeCell ref="AP8:AT8"/>
    <mergeCell ref="AV8:AX8"/>
    <mergeCell ref="R9:S9"/>
    <mergeCell ref="T9:AC9"/>
    <mergeCell ref="AU7:AY7"/>
    <mergeCell ref="A1:I1"/>
    <mergeCell ref="C2:G3"/>
    <mergeCell ref="M3:Q3"/>
    <mergeCell ref="AF3:AJ3"/>
    <mergeCell ref="BD3:BD13"/>
    <mergeCell ref="B4:I4"/>
    <mergeCell ref="M4:Q4"/>
    <mergeCell ref="R4:AO4"/>
    <mergeCell ref="M5:Q6"/>
    <mergeCell ref="R10:AC11"/>
    <mergeCell ref="AE9:AF9"/>
    <mergeCell ref="AE10:AF11"/>
    <mergeCell ref="AG9:BB9"/>
    <mergeCell ref="AG10:BB11"/>
    <mergeCell ref="R3:AE3"/>
    <mergeCell ref="AP4:AT4"/>
    <mergeCell ref="AU4:BB4"/>
    <mergeCell ref="R5:AL6"/>
    <mergeCell ref="AM5:AO6"/>
    <mergeCell ref="AQ5:AT6"/>
    <mergeCell ref="AV5:AW6"/>
    <mergeCell ref="AY5:AZ6"/>
    <mergeCell ref="M7:Q8"/>
    <mergeCell ref="R7:AO8"/>
    <mergeCell ref="AU69:BA74"/>
    <mergeCell ref="BB69:BB74"/>
    <mergeCell ref="Y183:AA188"/>
    <mergeCell ref="Y196:AA201"/>
    <mergeCell ref="Y209:AA214"/>
    <mergeCell ref="Y69:AH73"/>
    <mergeCell ref="AN75:AP80"/>
    <mergeCell ref="AQ75:AR80"/>
    <mergeCell ref="AS75:AT80"/>
    <mergeCell ref="AL81:AP86"/>
    <mergeCell ref="AQ81:AR86"/>
    <mergeCell ref="AL69:AM80"/>
    <mergeCell ref="AN69:AP74"/>
    <mergeCell ref="AQ69:AR74"/>
    <mergeCell ref="AS69:AT74"/>
    <mergeCell ref="AU75:BA80"/>
    <mergeCell ref="BB75:BB80"/>
    <mergeCell ref="AU81:BA86"/>
    <mergeCell ref="BB81:BB86"/>
    <mergeCell ref="AS87:AT92"/>
    <mergeCell ref="BB87:BB92"/>
    <mergeCell ref="BB93:BB98"/>
    <mergeCell ref="AU99:BA104"/>
    <mergeCell ref="BB99:BB104"/>
    <mergeCell ref="AU105:BA110"/>
    <mergeCell ref="BB105:BB110"/>
    <mergeCell ref="AU111:BA116"/>
    <mergeCell ref="BB111:BB116"/>
    <mergeCell ref="AU117:BA122"/>
    <mergeCell ref="BB117:BB122"/>
    <mergeCell ref="AU15:BA20"/>
    <mergeCell ref="BB15:BB20"/>
    <mergeCell ref="AU21:BA26"/>
    <mergeCell ref="BB21:BB26"/>
    <mergeCell ref="AU27:BA32"/>
    <mergeCell ref="BB27:BB32"/>
    <mergeCell ref="AU33:BA38"/>
    <mergeCell ref="BB33:BB38"/>
    <mergeCell ref="AU39:BA44"/>
    <mergeCell ref="BB39:BB44"/>
    <mergeCell ref="AU45:BA50"/>
    <mergeCell ref="BB45:BB50"/>
    <mergeCell ref="AU51:BA56"/>
    <mergeCell ref="BB51:BB56"/>
    <mergeCell ref="AU57:BA62"/>
    <mergeCell ref="BB57:BB62"/>
    <mergeCell ref="AU63:BA68"/>
    <mergeCell ref="BB63:BB68"/>
    <mergeCell ref="BI129:CB132"/>
    <mergeCell ref="BX120:CB123"/>
    <mergeCell ref="BS100:BW103"/>
    <mergeCell ref="BX88:CB91"/>
    <mergeCell ref="BX92:CB95"/>
    <mergeCell ref="BX96:CB99"/>
    <mergeCell ref="BX100:CB103"/>
    <mergeCell ref="BI84:CB87"/>
    <mergeCell ref="BI104:BM107"/>
    <mergeCell ref="BN104:BR107"/>
    <mergeCell ref="BS104:BW107"/>
    <mergeCell ref="BX104:CB107"/>
    <mergeCell ref="BI88:BM91"/>
    <mergeCell ref="BN88:BR91"/>
    <mergeCell ref="BS88:BW91"/>
    <mergeCell ref="BI92:BM95"/>
    <mergeCell ref="BI133:BM136"/>
    <mergeCell ref="BN133:BR136"/>
    <mergeCell ref="BS133:BW136"/>
    <mergeCell ref="BX133:CB136"/>
    <mergeCell ref="BS137:BW140"/>
    <mergeCell ref="BX137:CB140"/>
    <mergeCell ref="BT162:BV166"/>
    <mergeCell ref="BW162:BY166"/>
    <mergeCell ref="BZ162:CB166"/>
    <mergeCell ref="CC162:CE166"/>
    <mergeCell ref="BT167:BV171"/>
    <mergeCell ref="BW167:BY171"/>
    <mergeCell ref="BZ167:CB171"/>
    <mergeCell ref="CC167:CE171"/>
    <mergeCell ref="BT147:BV151"/>
    <mergeCell ref="BW147:BY151"/>
    <mergeCell ref="BZ147:CB151"/>
    <mergeCell ref="CC147:CE151"/>
    <mergeCell ref="BT152:BV156"/>
    <mergeCell ref="BW152:BY156"/>
    <mergeCell ref="BZ152:CB156"/>
    <mergeCell ref="CC152:CE156"/>
    <mergeCell ref="BT157:BV161"/>
    <mergeCell ref="BW157:BY161"/>
    <mergeCell ref="BZ157:CB161"/>
    <mergeCell ref="CC157:CE161"/>
  </mergeCells>
  <phoneticPr fontId="2"/>
  <printOptions horizontalCentered="1" verticalCentered="1"/>
  <pageMargins left="0" right="0" top="0" bottom="0" header="0" footer="0"/>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GK347"/>
  <sheetViews>
    <sheetView showZeros="0" view="pageBreakPreview" zoomScale="115" zoomScaleNormal="85" zoomScaleSheetLayoutView="115" workbookViewId="0">
      <selection activeCell="AA107" sqref="AA107:AE111"/>
    </sheetView>
  </sheetViews>
  <sheetFormatPr defaultColWidth="1.25" defaultRowHeight="3" customHeight="1"/>
  <cols>
    <col min="1" max="2" width="1.25" style="341"/>
    <col min="3" max="77" width="1.375" style="341" customWidth="1"/>
    <col min="78" max="261" width="1.25" style="341"/>
    <col min="262" max="289" width="1.375" style="341" customWidth="1"/>
    <col min="290" max="290" width="1" style="341" customWidth="1"/>
    <col min="291" max="292" width="1.375" style="341" customWidth="1"/>
    <col min="293" max="294" width="0.875" style="341" customWidth="1"/>
    <col min="295" max="297" width="1.375" style="341" customWidth="1"/>
    <col min="298" max="298" width="1.625" style="341" customWidth="1"/>
    <col min="299" max="301" width="1.375" style="341" customWidth="1"/>
    <col min="302" max="302" width="0.75" style="341" customWidth="1"/>
    <col min="303" max="324" width="1.375" style="341" customWidth="1"/>
    <col min="325" max="325" width="4.875" style="341" customWidth="1"/>
    <col min="326" max="331" width="1.375" style="341" customWidth="1"/>
    <col min="332" max="332" width="1.875" style="341" customWidth="1"/>
    <col min="333" max="333" width="1.375" style="341" customWidth="1"/>
    <col min="334" max="517" width="1.25" style="341"/>
    <col min="518" max="545" width="1.375" style="341" customWidth="1"/>
    <col min="546" max="546" width="1" style="341" customWidth="1"/>
    <col min="547" max="548" width="1.375" style="341" customWidth="1"/>
    <col min="549" max="550" width="0.875" style="341" customWidth="1"/>
    <col min="551" max="553" width="1.375" style="341" customWidth="1"/>
    <col min="554" max="554" width="1.625" style="341" customWidth="1"/>
    <col min="555" max="557" width="1.375" style="341" customWidth="1"/>
    <col min="558" max="558" width="0.75" style="341" customWidth="1"/>
    <col min="559" max="580" width="1.375" style="341" customWidth="1"/>
    <col min="581" max="581" width="4.875" style="341" customWidth="1"/>
    <col min="582" max="587" width="1.375" style="341" customWidth="1"/>
    <col min="588" max="588" width="1.875" style="341" customWidth="1"/>
    <col min="589" max="589" width="1.375" style="341" customWidth="1"/>
    <col min="590" max="773" width="1.25" style="341"/>
    <col min="774" max="801" width="1.375" style="341" customWidth="1"/>
    <col min="802" max="802" width="1" style="341" customWidth="1"/>
    <col min="803" max="804" width="1.375" style="341" customWidth="1"/>
    <col min="805" max="806" width="0.875" style="341" customWidth="1"/>
    <col min="807" max="809" width="1.375" style="341" customWidth="1"/>
    <col min="810" max="810" width="1.625" style="341" customWidth="1"/>
    <col min="811" max="813" width="1.375" style="341" customWidth="1"/>
    <col min="814" max="814" width="0.75" style="341" customWidth="1"/>
    <col min="815" max="836" width="1.375" style="341" customWidth="1"/>
    <col min="837" max="837" width="4.875" style="341" customWidth="1"/>
    <col min="838" max="843" width="1.375" style="341" customWidth="1"/>
    <col min="844" max="844" width="1.875" style="341" customWidth="1"/>
    <col min="845" max="845" width="1.375" style="341" customWidth="1"/>
    <col min="846" max="1029" width="1.25" style="341"/>
    <col min="1030" max="1057" width="1.375" style="341" customWidth="1"/>
    <col min="1058" max="1058" width="1" style="341" customWidth="1"/>
    <col min="1059" max="1060" width="1.375" style="341" customWidth="1"/>
    <col min="1061" max="1062" width="0.875" style="341" customWidth="1"/>
    <col min="1063" max="1065" width="1.375" style="341" customWidth="1"/>
    <col min="1066" max="1066" width="1.625" style="341" customWidth="1"/>
    <col min="1067" max="1069" width="1.375" style="341" customWidth="1"/>
    <col min="1070" max="1070" width="0.75" style="341" customWidth="1"/>
    <col min="1071" max="1092" width="1.375" style="341" customWidth="1"/>
    <col min="1093" max="1093" width="4.875" style="341" customWidth="1"/>
    <col min="1094" max="1099" width="1.375" style="341" customWidth="1"/>
    <col min="1100" max="1100" width="1.875" style="341" customWidth="1"/>
    <col min="1101" max="1101" width="1.375" style="341" customWidth="1"/>
    <col min="1102" max="1285" width="1.25" style="341"/>
    <col min="1286" max="1313" width="1.375" style="341" customWidth="1"/>
    <col min="1314" max="1314" width="1" style="341" customWidth="1"/>
    <col min="1315" max="1316" width="1.375" style="341" customWidth="1"/>
    <col min="1317" max="1318" width="0.875" style="341" customWidth="1"/>
    <col min="1319" max="1321" width="1.375" style="341" customWidth="1"/>
    <col min="1322" max="1322" width="1.625" style="341" customWidth="1"/>
    <col min="1323" max="1325" width="1.375" style="341" customWidth="1"/>
    <col min="1326" max="1326" width="0.75" style="341" customWidth="1"/>
    <col min="1327" max="1348" width="1.375" style="341" customWidth="1"/>
    <col min="1349" max="1349" width="4.875" style="341" customWidth="1"/>
    <col min="1350" max="1355" width="1.375" style="341" customWidth="1"/>
    <col min="1356" max="1356" width="1.875" style="341" customWidth="1"/>
    <col min="1357" max="1357" width="1.375" style="341" customWidth="1"/>
    <col min="1358" max="1541" width="1.25" style="341"/>
    <col min="1542" max="1569" width="1.375" style="341" customWidth="1"/>
    <col min="1570" max="1570" width="1" style="341" customWidth="1"/>
    <col min="1571" max="1572" width="1.375" style="341" customWidth="1"/>
    <col min="1573" max="1574" width="0.875" style="341" customWidth="1"/>
    <col min="1575" max="1577" width="1.375" style="341" customWidth="1"/>
    <col min="1578" max="1578" width="1.625" style="341" customWidth="1"/>
    <col min="1579" max="1581" width="1.375" style="341" customWidth="1"/>
    <col min="1582" max="1582" width="0.75" style="341" customWidth="1"/>
    <col min="1583" max="1604" width="1.375" style="341" customWidth="1"/>
    <col min="1605" max="1605" width="4.875" style="341" customWidth="1"/>
    <col min="1606" max="1611" width="1.375" style="341" customWidth="1"/>
    <col min="1612" max="1612" width="1.875" style="341" customWidth="1"/>
    <col min="1613" max="1613" width="1.375" style="341" customWidth="1"/>
    <col min="1614" max="1797" width="1.25" style="341"/>
    <col min="1798" max="1825" width="1.375" style="341" customWidth="1"/>
    <col min="1826" max="1826" width="1" style="341" customWidth="1"/>
    <col min="1827" max="1828" width="1.375" style="341" customWidth="1"/>
    <col min="1829" max="1830" width="0.875" style="341" customWidth="1"/>
    <col min="1831" max="1833" width="1.375" style="341" customWidth="1"/>
    <col min="1834" max="1834" width="1.625" style="341" customWidth="1"/>
    <col min="1835" max="1837" width="1.375" style="341" customWidth="1"/>
    <col min="1838" max="1838" width="0.75" style="341" customWidth="1"/>
    <col min="1839" max="1860" width="1.375" style="341" customWidth="1"/>
    <col min="1861" max="1861" width="4.875" style="341" customWidth="1"/>
    <col min="1862" max="1867" width="1.375" style="341" customWidth="1"/>
    <col min="1868" max="1868" width="1.875" style="341" customWidth="1"/>
    <col min="1869" max="1869" width="1.375" style="341" customWidth="1"/>
    <col min="1870" max="2053" width="1.25" style="341"/>
    <col min="2054" max="2081" width="1.375" style="341" customWidth="1"/>
    <col min="2082" max="2082" width="1" style="341" customWidth="1"/>
    <col min="2083" max="2084" width="1.375" style="341" customWidth="1"/>
    <col min="2085" max="2086" width="0.875" style="341" customWidth="1"/>
    <col min="2087" max="2089" width="1.375" style="341" customWidth="1"/>
    <col min="2090" max="2090" width="1.625" style="341" customWidth="1"/>
    <col min="2091" max="2093" width="1.375" style="341" customWidth="1"/>
    <col min="2094" max="2094" width="0.75" style="341" customWidth="1"/>
    <col min="2095" max="2116" width="1.375" style="341" customWidth="1"/>
    <col min="2117" max="2117" width="4.875" style="341" customWidth="1"/>
    <col min="2118" max="2123" width="1.375" style="341" customWidth="1"/>
    <col min="2124" max="2124" width="1.875" style="341" customWidth="1"/>
    <col min="2125" max="2125" width="1.375" style="341" customWidth="1"/>
    <col min="2126" max="2309" width="1.25" style="341"/>
    <col min="2310" max="2337" width="1.375" style="341" customWidth="1"/>
    <col min="2338" max="2338" width="1" style="341" customWidth="1"/>
    <col min="2339" max="2340" width="1.375" style="341" customWidth="1"/>
    <col min="2341" max="2342" width="0.875" style="341" customWidth="1"/>
    <col min="2343" max="2345" width="1.375" style="341" customWidth="1"/>
    <col min="2346" max="2346" width="1.625" style="341" customWidth="1"/>
    <col min="2347" max="2349" width="1.375" style="341" customWidth="1"/>
    <col min="2350" max="2350" width="0.75" style="341" customWidth="1"/>
    <col min="2351" max="2372" width="1.375" style="341" customWidth="1"/>
    <col min="2373" max="2373" width="4.875" style="341" customWidth="1"/>
    <col min="2374" max="2379" width="1.375" style="341" customWidth="1"/>
    <col min="2380" max="2380" width="1.875" style="341" customWidth="1"/>
    <col min="2381" max="2381" width="1.375" style="341" customWidth="1"/>
    <col min="2382" max="2565" width="1.25" style="341"/>
    <col min="2566" max="2593" width="1.375" style="341" customWidth="1"/>
    <col min="2594" max="2594" width="1" style="341" customWidth="1"/>
    <col min="2595" max="2596" width="1.375" style="341" customWidth="1"/>
    <col min="2597" max="2598" width="0.875" style="341" customWidth="1"/>
    <col min="2599" max="2601" width="1.375" style="341" customWidth="1"/>
    <col min="2602" max="2602" width="1.625" style="341" customWidth="1"/>
    <col min="2603" max="2605" width="1.375" style="341" customWidth="1"/>
    <col min="2606" max="2606" width="0.75" style="341" customWidth="1"/>
    <col min="2607" max="2628" width="1.375" style="341" customWidth="1"/>
    <col min="2629" max="2629" width="4.875" style="341" customWidth="1"/>
    <col min="2630" max="2635" width="1.375" style="341" customWidth="1"/>
    <col min="2636" max="2636" width="1.875" style="341" customWidth="1"/>
    <col min="2637" max="2637" width="1.375" style="341" customWidth="1"/>
    <col min="2638" max="2821" width="1.25" style="341"/>
    <col min="2822" max="2849" width="1.375" style="341" customWidth="1"/>
    <col min="2850" max="2850" width="1" style="341" customWidth="1"/>
    <col min="2851" max="2852" width="1.375" style="341" customWidth="1"/>
    <col min="2853" max="2854" width="0.875" style="341" customWidth="1"/>
    <col min="2855" max="2857" width="1.375" style="341" customWidth="1"/>
    <col min="2858" max="2858" width="1.625" style="341" customWidth="1"/>
    <col min="2859" max="2861" width="1.375" style="341" customWidth="1"/>
    <col min="2862" max="2862" width="0.75" style="341" customWidth="1"/>
    <col min="2863" max="2884" width="1.375" style="341" customWidth="1"/>
    <col min="2885" max="2885" width="4.875" style="341" customWidth="1"/>
    <col min="2886" max="2891" width="1.375" style="341" customWidth="1"/>
    <col min="2892" max="2892" width="1.875" style="341" customWidth="1"/>
    <col min="2893" max="2893" width="1.375" style="341" customWidth="1"/>
    <col min="2894" max="3077" width="1.25" style="341"/>
    <col min="3078" max="3105" width="1.375" style="341" customWidth="1"/>
    <col min="3106" max="3106" width="1" style="341" customWidth="1"/>
    <col min="3107" max="3108" width="1.375" style="341" customWidth="1"/>
    <col min="3109" max="3110" width="0.875" style="341" customWidth="1"/>
    <col min="3111" max="3113" width="1.375" style="341" customWidth="1"/>
    <col min="3114" max="3114" width="1.625" style="341" customWidth="1"/>
    <col min="3115" max="3117" width="1.375" style="341" customWidth="1"/>
    <col min="3118" max="3118" width="0.75" style="341" customWidth="1"/>
    <col min="3119" max="3140" width="1.375" style="341" customWidth="1"/>
    <col min="3141" max="3141" width="4.875" style="341" customWidth="1"/>
    <col min="3142" max="3147" width="1.375" style="341" customWidth="1"/>
    <col min="3148" max="3148" width="1.875" style="341" customWidth="1"/>
    <col min="3149" max="3149" width="1.375" style="341" customWidth="1"/>
    <col min="3150" max="3333" width="1.25" style="341"/>
    <col min="3334" max="3361" width="1.375" style="341" customWidth="1"/>
    <col min="3362" max="3362" width="1" style="341" customWidth="1"/>
    <col min="3363" max="3364" width="1.375" style="341" customWidth="1"/>
    <col min="3365" max="3366" width="0.875" style="341" customWidth="1"/>
    <col min="3367" max="3369" width="1.375" style="341" customWidth="1"/>
    <col min="3370" max="3370" width="1.625" style="341" customWidth="1"/>
    <col min="3371" max="3373" width="1.375" style="341" customWidth="1"/>
    <col min="3374" max="3374" width="0.75" style="341" customWidth="1"/>
    <col min="3375" max="3396" width="1.375" style="341" customWidth="1"/>
    <col min="3397" max="3397" width="4.875" style="341" customWidth="1"/>
    <col min="3398" max="3403" width="1.375" style="341" customWidth="1"/>
    <col min="3404" max="3404" width="1.875" style="341" customWidth="1"/>
    <col min="3405" max="3405" width="1.375" style="341" customWidth="1"/>
    <col min="3406" max="3589" width="1.25" style="341"/>
    <col min="3590" max="3617" width="1.375" style="341" customWidth="1"/>
    <col min="3618" max="3618" width="1" style="341" customWidth="1"/>
    <col min="3619" max="3620" width="1.375" style="341" customWidth="1"/>
    <col min="3621" max="3622" width="0.875" style="341" customWidth="1"/>
    <col min="3623" max="3625" width="1.375" style="341" customWidth="1"/>
    <col min="3626" max="3626" width="1.625" style="341" customWidth="1"/>
    <col min="3627" max="3629" width="1.375" style="341" customWidth="1"/>
    <col min="3630" max="3630" width="0.75" style="341" customWidth="1"/>
    <col min="3631" max="3652" width="1.375" style="341" customWidth="1"/>
    <col min="3653" max="3653" width="4.875" style="341" customWidth="1"/>
    <col min="3654" max="3659" width="1.375" style="341" customWidth="1"/>
    <col min="3660" max="3660" width="1.875" style="341" customWidth="1"/>
    <col min="3661" max="3661" width="1.375" style="341" customWidth="1"/>
    <col min="3662" max="3845" width="1.25" style="341"/>
    <col min="3846" max="3873" width="1.375" style="341" customWidth="1"/>
    <col min="3874" max="3874" width="1" style="341" customWidth="1"/>
    <col min="3875" max="3876" width="1.375" style="341" customWidth="1"/>
    <col min="3877" max="3878" width="0.875" style="341" customWidth="1"/>
    <col min="3879" max="3881" width="1.375" style="341" customWidth="1"/>
    <col min="3882" max="3882" width="1.625" style="341" customWidth="1"/>
    <col min="3883" max="3885" width="1.375" style="341" customWidth="1"/>
    <col min="3886" max="3886" width="0.75" style="341" customWidth="1"/>
    <col min="3887" max="3908" width="1.375" style="341" customWidth="1"/>
    <col min="3909" max="3909" width="4.875" style="341" customWidth="1"/>
    <col min="3910" max="3915" width="1.375" style="341" customWidth="1"/>
    <col min="3916" max="3916" width="1.875" style="341" customWidth="1"/>
    <col min="3917" max="3917" width="1.375" style="341" customWidth="1"/>
    <col min="3918" max="4101" width="1.25" style="341"/>
    <col min="4102" max="4129" width="1.375" style="341" customWidth="1"/>
    <col min="4130" max="4130" width="1" style="341" customWidth="1"/>
    <col min="4131" max="4132" width="1.375" style="341" customWidth="1"/>
    <col min="4133" max="4134" width="0.875" style="341" customWidth="1"/>
    <col min="4135" max="4137" width="1.375" style="341" customWidth="1"/>
    <col min="4138" max="4138" width="1.625" style="341" customWidth="1"/>
    <col min="4139" max="4141" width="1.375" style="341" customWidth="1"/>
    <col min="4142" max="4142" width="0.75" style="341" customWidth="1"/>
    <col min="4143" max="4164" width="1.375" style="341" customWidth="1"/>
    <col min="4165" max="4165" width="4.875" style="341" customWidth="1"/>
    <col min="4166" max="4171" width="1.375" style="341" customWidth="1"/>
    <col min="4172" max="4172" width="1.875" style="341" customWidth="1"/>
    <col min="4173" max="4173" width="1.375" style="341" customWidth="1"/>
    <col min="4174" max="4357" width="1.25" style="341"/>
    <col min="4358" max="4385" width="1.375" style="341" customWidth="1"/>
    <col min="4386" max="4386" width="1" style="341" customWidth="1"/>
    <col min="4387" max="4388" width="1.375" style="341" customWidth="1"/>
    <col min="4389" max="4390" width="0.875" style="341" customWidth="1"/>
    <col min="4391" max="4393" width="1.375" style="341" customWidth="1"/>
    <col min="4394" max="4394" width="1.625" style="341" customWidth="1"/>
    <col min="4395" max="4397" width="1.375" style="341" customWidth="1"/>
    <col min="4398" max="4398" width="0.75" style="341" customWidth="1"/>
    <col min="4399" max="4420" width="1.375" style="341" customWidth="1"/>
    <col min="4421" max="4421" width="4.875" style="341" customWidth="1"/>
    <col min="4422" max="4427" width="1.375" style="341" customWidth="1"/>
    <col min="4428" max="4428" width="1.875" style="341" customWidth="1"/>
    <col min="4429" max="4429" width="1.375" style="341" customWidth="1"/>
    <col min="4430" max="4613" width="1.25" style="341"/>
    <col min="4614" max="4641" width="1.375" style="341" customWidth="1"/>
    <col min="4642" max="4642" width="1" style="341" customWidth="1"/>
    <col min="4643" max="4644" width="1.375" style="341" customWidth="1"/>
    <col min="4645" max="4646" width="0.875" style="341" customWidth="1"/>
    <col min="4647" max="4649" width="1.375" style="341" customWidth="1"/>
    <col min="4650" max="4650" width="1.625" style="341" customWidth="1"/>
    <col min="4651" max="4653" width="1.375" style="341" customWidth="1"/>
    <col min="4654" max="4654" width="0.75" style="341" customWidth="1"/>
    <col min="4655" max="4676" width="1.375" style="341" customWidth="1"/>
    <col min="4677" max="4677" width="4.875" style="341" customWidth="1"/>
    <col min="4678" max="4683" width="1.375" style="341" customWidth="1"/>
    <col min="4684" max="4684" width="1.875" style="341" customWidth="1"/>
    <col min="4685" max="4685" width="1.375" style="341" customWidth="1"/>
    <col min="4686" max="4869" width="1.25" style="341"/>
    <col min="4870" max="4897" width="1.375" style="341" customWidth="1"/>
    <col min="4898" max="4898" width="1" style="341" customWidth="1"/>
    <col min="4899" max="4900" width="1.375" style="341" customWidth="1"/>
    <col min="4901" max="4902" width="0.875" style="341" customWidth="1"/>
    <col min="4903" max="4905" width="1.375" style="341" customWidth="1"/>
    <col min="4906" max="4906" width="1.625" style="341" customWidth="1"/>
    <col min="4907" max="4909" width="1.375" style="341" customWidth="1"/>
    <col min="4910" max="4910" width="0.75" style="341" customWidth="1"/>
    <col min="4911" max="4932" width="1.375" style="341" customWidth="1"/>
    <col min="4933" max="4933" width="4.875" style="341" customWidth="1"/>
    <col min="4934" max="4939" width="1.375" style="341" customWidth="1"/>
    <col min="4940" max="4940" width="1.875" style="341" customWidth="1"/>
    <col min="4941" max="4941" width="1.375" style="341" customWidth="1"/>
    <col min="4942" max="5125" width="1.25" style="341"/>
    <col min="5126" max="5153" width="1.375" style="341" customWidth="1"/>
    <col min="5154" max="5154" width="1" style="341" customWidth="1"/>
    <col min="5155" max="5156" width="1.375" style="341" customWidth="1"/>
    <col min="5157" max="5158" width="0.875" style="341" customWidth="1"/>
    <col min="5159" max="5161" width="1.375" style="341" customWidth="1"/>
    <col min="5162" max="5162" width="1.625" style="341" customWidth="1"/>
    <col min="5163" max="5165" width="1.375" style="341" customWidth="1"/>
    <col min="5166" max="5166" width="0.75" style="341" customWidth="1"/>
    <col min="5167" max="5188" width="1.375" style="341" customWidth="1"/>
    <col min="5189" max="5189" width="4.875" style="341" customWidth="1"/>
    <col min="5190" max="5195" width="1.375" style="341" customWidth="1"/>
    <col min="5196" max="5196" width="1.875" style="341" customWidth="1"/>
    <col min="5197" max="5197" width="1.375" style="341" customWidth="1"/>
    <col min="5198" max="5381" width="1.25" style="341"/>
    <col min="5382" max="5409" width="1.375" style="341" customWidth="1"/>
    <col min="5410" max="5410" width="1" style="341" customWidth="1"/>
    <col min="5411" max="5412" width="1.375" style="341" customWidth="1"/>
    <col min="5413" max="5414" width="0.875" style="341" customWidth="1"/>
    <col min="5415" max="5417" width="1.375" style="341" customWidth="1"/>
    <col min="5418" max="5418" width="1.625" style="341" customWidth="1"/>
    <col min="5419" max="5421" width="1.375" style="341" customWidth="1"/>
    <col min="5422" max="5422" width="0.75" style="341" customWidth="1"/>
    <col min="5423" max="5444" width="1.375" style="341" customWidth="1"/>
    <col min="5445" max="5445" width="4.875" style="341" customWidth="1"/>
    <col min="5446" max="5451" width="1.375" style="341" customWidth="1"/>
    <col min="5452" max="5452" width="1.875" style="341" customWidth="1"/>
    <col min="5453" max="5453" width="1.375" style="341" customWidth="1"/>
    <col min="5454" max="5637" width="1.25" style="341"/>
    <col min="5638" max="5665" width="1.375" style="341" customWidth="1"/>
    <col min="5666" max="5666" width="1" style="341" customWidth="1"/>
    <col min="5667" max="5668" width="1.375" style="341" customWidth="1"/>
    <col min="5669" max="5670" width="0.875" style="341" customWidth="1"/>
    <col min="5671" max="5673" width="1.375" style="341" customWidth="1"/>
    <col min="5674" max="5674" width="1.625" style="341" customWidth="1"/>
    <col min="5675" max="5677" width="1.375" style="341" customWidth="1"/>
    <col min="5678" max="5678" width="0.75" style="341" customWidth="1"/>
    <col min="5679" max="5700" width="1.375" style="341" customWidth="1"/>
    <col min="5701" max="5701" width="4.875" style="341" customWidth="1"/>
    <col min="5702" max="5707" width="1.375" style="341" customWidth="1"/>
    <col min="5708" max="5708" width="1.875" style="341" customWidth="1"/>
    <col min="5709" max="5709" width="1.375" style="341" customWidth="1"/>
    <col min="5710" max="5893" width="1.25" style="341"/>
    <col min="5894" max="5921" width="1.375" style="341" customWidth="1"/>
    <col min="5922" max="5922" width="1" style="341" customWidth="1"/>
    <col min="5923" max="5924" width="1.375" style="341" customWidth="1"/>
    <col min="5925" max="5926" width="0.875" style="341" customWidth="1"/>
    <col min="5927" max="5929" width="1.375" style="341" customWidth="1"/>
    <col min="5930" max="5930" width="1.625" style="341" customWidth="1"/>
    <col min="5931" max="5933" width="1.375" style="341" customWidth="1"/>
    <col min="5934" max="5934" width="0.75" style="341" customWidth="1"/>
    <col min="5935" max="5956" width="1.375" style="341" customWidth="1"/>
    <col min="5957" max="5957" width="4.875" style="341" customWidth="1"/>
    <col min="5958" max="5963" width="1.375" style="341" customWidth="1"/>
    <col min="5964" max="5964" width="1.875" style="341" customWidth="1"/>
    <col min="5965" max="5965" width="1.375" style="341" customWidth="1"/>
    <col min="5966" max="6149" width="1.25" style="341"/>
    <col min="6150" max="6177" width="1.375" style="341" customWidth="1"/>
    <col min="6178" max="6178" width="1" style="341" customWidth="1"/>
    <col min="6179" max="6180" width="1.375" style="341" customWidth="1"/>
    <col min="6181" max="6182" width="0.875" style="341" customWidth="1"/>
    <col min="6183" max="6185" width="1.375" style="341" customWidth="1"/>
    <col min="6186" max="6186" width="1.625" style="341" customWidth="1"/>
    <col min="6187" max="6189" width="1.375" style="341" customWidth="1"/>
    <col min="6190" max="6190" width="0.75" style="341" customWidth="1"/>
    <col min="6191" max="6212" width="1.375" style="341" customWidth="1"/>
    <col min="6213" max="6213" width="4.875" style="341" customWidth="1"/>
    <col min="6214" max="6219" width="1.375" style="341" customWidth="1"/>
    <col min="6220" max="6220" width="1.875" style="341" customWidth="1"/>
    <col min="6221" max="6221" width="1.375" style="341" customWidth="1"/>
    <col min="6222" max="6405" width="1.25" style="341"/>
    <col min="6406" max="6433" width="1.375" style="341" customWidth="1"/>
    <col min="6434" max="6434" width="1" style="341" customWidth="1"/>
    <col min="6435" max="6436" width="1.375" style="341" customWidth="1"/>
    <col min="6437" max="6438" width="0.875" style="341" customWidth="1"/>
    <col min="6439" max="6441" width="1.375" style="341" customWidth="1"/>
    <col min="6442" max="6442" width="1.625" style="341" customWidth="1"/>
    <col min="6443" max="6445" width="1.375" style="341" customWidth="1"/>
    <col min="6446" max="6446" width="0.75" style="341" customWidth="1"/>
    <col min="6447" max="6468" width="1.375" style="341" customWidth="1"/>
    <col min="6469" max="6469" width="4.875" style="341" customWidth="1"/>
    <col min="6470" max="6475" width="1.375" style="341" customWidth="1"/>
    <col min="6476" max="6476" width="1.875" style="341" customWidth="1"/>
    <col min="6477" max="6477" width="1.375" style="341" customWidth="1"/>
    <col min="6478" max="6661" width="1.25" style="341"/>
    <col min="6662" max="6689" width="1.375" style="341" customWidth="1"/>
    <col min="6690" max="6690" width="1" style="341" customWidth="1"/>
    <col min="6691" max="6692" width="1.375" style="341" customWidth="1"/>
    <col min="6693" max="6694" width="0.875" style="341" customWidth="1"/>
    <col min="6695" max="6697" width="1.375" style="341" customWidth="1"/>
    <col min="6698" max="6698" width="1.625" style="341" customWidth="1"/>
    <col min="6699" max="6701" width="1.375" style="341" customWidth="1"/>
    <col min="6702" max="6702" width="0.75" style="341" customWidth="1"/>
    <col min="6703" max="6724" width="1.375" style="341" customWidth="1"/>
    <col min="6725" max="6725" width="4.875" style="341" customWidth="1"/>
    <col min="6726" max="6731" width="1.375" style="341" customWidth="1"/>
    <col min="6732" max="6732" width="1.875" style="341" customWidth="1"/>
    <col min="6733" max="6733" width="1.375" style="341" customWidth="1"/>
    <col min="6734" max="6917" width="1.25" style="341"/>
    <col min="6918" max="6945" width="1.375" style="341" customWidth="1"/>
    <col min="6946" max="6946" width="1" style="341" customWidth="1"/>
    <col min="6947" max="6948" width="1.375" style="341" customWidth="1"/>
    <col min="6949" max="6950" width="0.875" style="341" customWidth="1"/>
    <col min="6951" max="6953" width="1.375" style="341" customWidth="1"/>
    <col min="6954" max="6954" width="1.625" style="341" customWidth="1"/>
    <col min="6955" max="6957" width="1.375" style="341" customWidth="1"/>
    <col min="6958" max="6958" width="0.75" style="341" customWidth="1"/>
    <col min="6959" max="6980" width="1.375" style="341" customWidth="1"/>
    <col min="6981" max="6981" width="4.875" style="341" customWidth="1"/>
    <col min="6982" max="6987" width="1.375" style="341" customWidth="1"/>
    <col min="6988" max="6988" width="1.875" style="341" customWidth="1"/>
    <col min="6989" max="6989" width="1.375" style="341" customWidth="1"/>
    <col min="6990" max="7173" width="1.25" style="341"/>
    <col min="7174" max="7201" width="1.375" style="341" customWidth="1"/>
    <col min="7202" max="7202" width="1" style="341" customWidth="1"/>
    <col min="7203" max="7204" width="1.375" style="341" customWidth="1"/>
    <col min="7205" max="7206" width="0.875" style="341" customWidth="1"/>
    <col min="7207" max="7209" width="1.375" style="341" customWidth="1"/>
    <col min="7210" max="7210" width="1.625" style="341" customWidth="1"/>
    <col min="7211" max="7213" width="1.375" style="341" customWidth="1"/>
    <col min="7214" max="7214" width="0.75" style="341" customWidth="1"/>
    <col min="7215" max="7236" width="1.375" style="341" customWidth="1"/>
    <col min="7237" max="7237" width="4.875" style="341" customWidth="1"/>
    <col min="7238" max="7243" width="1.375" style="341" customWidth="1"/>
    <col min="7244" max="7244" width="1.875" style="341" customWidth="1"/>
    <col min="7245" max="7245" width="1.375" style="341" customWidth="1"/>
    <col min="7246" max="7429" width="1.25" style="341"/>
    <col min="7430" max="7457" width="1.375" style="341" customWidth="1"/>
    <col min="7458" max="7458" width="1" style="341" customWidth="1"/>
    <col min="7459" max="7460" width="1.375" style="341" customWidth="1"/>
    <col min="7461" max="7462" width="0.875" style="341" customWidth="1"/>
    <col min="7463" max="7465" width="1.375" style="341" customWidth="1"/>
    <col min="7466" max="7466" width="1.625" style="341" customWidth="1"/>
    <col min="7467" max="7469" width="1.375" style="341" customWidth="1"/>
    <col min="7470" max="7470" width="0.75" style="341" customWidth="1"/>
    <col min="7471" max="7492" width="1.375" style="341" customWidth="1"/>
    <col min="7493" max="7493" width="4.875" style="341" customWidth="1"/>
    <col min="7494" max="7499" width="1.375" style="341" customWidth="1"/>
    <col min="7500" max="7500" width="1.875" style="341" customWidth="1"/>
    <col min="7501" max="7501" width="1.375" style="341" customWidth="1"/>
    <col min="7502" max="7685" width="1.25" style="341"/>
    <col min="7686" max="7713" width="1.375" style="341" customWidth="1"/>
    <col min="7714" max="7714" width="1" style="341" customWidth="1"/>
    <col min="7715" max="7716" width="1.375" style="341" customWidth="1"/>
    <col min="7717" max="7718" width="0.875" style="341" customWidth="1"/>
    <col min="7719" max="7721" width="1.375" style="341" customWidth="1"/>
    <col min="7722" max="7722" width="1.625" style="341" customWidth="1"/>
    <col min="7723" max="7725" width="1.375" style="341" customWidth="1"/>
    <col min="7726" max="7726" width="0.75" style="341" customWidth="1"/>
    <col min="7727" max="7748" width="1.375" style="341" customWidth="1"/>
    <col min="7749" max="7749" width="4.875" style="341" customWidth="1"/>
    <col min="7750" max="7755" width="1.375" style="341" customWidth="1"/>
    <col min="7756" max="7756" width="1.875" style="341" customWidth="1"/>
    <col min="7757" max="7757" width="1.375" style="341" customWidth="1"/>
    <col min="7758" max="7941" width="1.25" style="341"/>
    <col min="7942" max="7969" width="1.375" style="341" customWidth="1"/>
    <col min="7970" max="7970" width="1" style="341" customWidth="1"/>
    <col min="7971" max="7972" width="1.375" style="341" customWidth="1"/>
    <col min="7973" max="7974" width="0.875" style="341" customWidth="1"/>
    <col min="7975" max="7977" width="1.375" style="341" customWidth="1"/>
    <col min="7978" max="7978" width="1.625" style="341" customWidth="1"/>
    <col min="7979" max="7981" width="1.375" style="341" customWidth="1"/>
    <col min="7982" max="7982" width="0.75" style="341" customWidth="1"/>
    <col min="7983" max="8004" width="1.375" style="341" customWidth="1"/>
    <col min="8005" max="8005" width="4.875" style="341" customWidth="1"/>
    <col min="8006" max="8011" width="1.375" style="341" customWidth="1"/>
    <col min="8012" max="8012" width="1.875" style="341" customWidth="1"/>
    <col min="8013" max="8013" width="1.375" style="341" customWidth="1"/>
    <col min="8014" max="8197" width="1.25" style="341"/>
    <col min="8198" max="8225" width="1.375" style="341" customWidth="1"/>
    <col min="8226" max="8226" width="1" style="341" customWidth="1"/>
    <col min="8227" max="8228" width="1.375" style="341" customWidth="1"/>
    <col min="8229" max="8230" width="0.875" style="341" customWidth="1"/>
    <col min="8231" max="8233" width="1.375" style="341" customWidth="1"/>
    <col min="8234" max="8234" width="1.625" style="341" customWidth="1"/>
    <col min="8235" max="8237" width="1.375" style="341" customWidth="1"/>
    <col min="8238" max="8238" width="0.75" style="341" customWidth="1"/>
    <col min="8239" max="8260" width="1.375" style="341" customWidth="1"/>
    <col min="8261" max="8261" width="4.875" style="341" customWidth="1"/>
    <col min="8262" max="8267" width="1.375" style="341" customWidth="1"/>
    <col min="8268" max="8268" width="1.875" style="341" customWidth="1"/>
    <col min="8269" max="8269" width="1.375" style="341" customWidth="1"/>
    <col min="8270" max="8453" width="1.25" style="341"/>
    <col min="8454" max="8481" width="1.375" style="341" customWidth="1"/>
    <col min="8482" max="8482" width="1" style="341" customWidth="1"/>
    <col min="8483" max="8484" width="1.375" style="341" customWidth="1"/>
    <col min="8485" max="8486" width="0.875" style="341" customWidth="1"/>
    <col min="8487" max="8489" width="1.375" style="341" customWidth="1"/>
    <col min="8490" max="8490" width="1.625" style="341" customWidth="1"/>
    <col min="8491" max="8493" width="1.375" style="341" customWidth="1"/>
    <col min="8494" max="8494" width="0.75" style="341" customWidth="1"/>
    <col min="8495" max="8516" width="1.375" style="341" customWidth="1"/>
    <col min="8517" max="8517" width="4.875" style="341" customWidth="1"/>
    <col min="8518" max="8523" width="1.375" style="341" customWidth="1"/>
    <col min="8524" max="8524" width="1.875" style="341" customWidth="1"/>
    <col min="8525" max="8525" width="1.375" style="341" customWidth="1"/>
    <col min="8526" max="8709" width="1.25" style="341"/>
    <col min="8710" max="8737" width="1.375" style="341" customWidth="1"/>
    <col min="8738" max="8738" width="1" style="341" customWidth="1"/>
    <col min="8739" max="8740" width="1.375" style="341" customWidth="1"/>
    <col min="8741" max="8742" width="0.875" style="341" customWidth="1"/>
    <col min="8743" max="8745" width="1.375" style="341" customWidth="1"/>
    <col min="8746" max="8746" width="1.625" style="341" customWidth="1"/>
    <col min="8747" max="8749" width="1.375" style="341" customWidth="1"/>
    <col min="8750" max="8750" width="0.75" style="341" customWidth="1"/>
    <col min="8751" max="8772" width="1.375" style="341" customWidth="1"/>
    <col min="8773" max="8773" width="4.875" style="341" customWidth="1"/>
    <col min="8774" max="8779" width="1.375" style="341" customWidth="1"/>
    <col min="8780" max="8780" width="1.875" style="341" customWidth="1"/>
    <col min="8781" max="8781" width="1.375" style="341" customWidth="1"/>
    <col min="8782" max="8965" width="1.25" style="341"/>
    <col min="8966" max="8993" width="1.375" style="341" customWidth="1"/>
    <col min="8994" max="8994" width="1" style="341" customWidth="1"/>
    <col min="8995" max="8996" width="1.375" style="341" customWidth="1"/>
    <col min="8997" max="8998" width="0.875" style="341" customWidth="1"/>
    <col min="8999" max="9001" width="1.375" style="341" customWidth="1"/>
    <col min="9002" max="9002" width="1.625" style="341" customWidth="1"/>
    <col min="9003" max="9005" width="1.375" style="341" customWidth="1"/>
    <col min="9006" max="9006" width="0.75" style="341" customWidth="1"/>
    <col min="9007" max="9028" width="1.375" style="341" customWidth="1"/>
    <col min="9029" max="9029" width="4.875" style="341" customWidth="1"/>
    <col min="9030" max="9035" width="1.375" style="341" customWidth="1"/>
    <col min="9036" max="9036" width="1.875" style="341" customWidth="1"/>
    <col min="9037" max="9037" width="1.375" style="341" customWidth="1"/>
    <col min="9038" max="9221" width="1.25" style="341"/>
    <col min="9222" max="9249" width="1.375" style="341" customWidth="1"/>
    <col min="9250" max="9250" width="1" style="341" customWidth="1"/>
    <col min="9251" max="9252" width="1.375" style="341" customWidth="1"/>
    <col min="9253" max="9254" width="0.875" style="341" customWidth="1"/>
    <col min="9255" max="9257" width="1.375" style="341" customWidth="1"/>
    <col min="9258" max="9258" width="1.625" style="341" customWidth="1"/>
    <col min="9259" max="9261" width="1.375" style="341" customWidth="1"/>
    <col min="9262" max="9262" width="0.75" style="341" customWidth="1"/>
    <col min="9263" max="9284" width="1.375" style="341" customWidth="1"/>
    <col min="9285" max="9285" width="4.875" style="341" customWidth="1"/>
    <col min="9286" max="9291" width="1.375" style="341" customWidth="1"/>
    <col min="9292" max="9292" width="1.875" style="341" customWidth="1"/>
    <col min="9293" max="9293" width="1.375" style="341" customWidth="1"/>
    <col min="9294" max="9477" width="1.25" style="341"/>
    <col min="9478" max="9505" width="1.375" style="341" customWidth="1"/>
    <col min="9506" max="9506" width="1" style="341" customWidth="1"/>
    <col min="9507" max="9508" width="1.375" style="341" customWidth="1"/>
    <col min="9509" max="9510" width="0.875" style="341" customWidth="1"/>
    <col min="9511" max="9513" width="1.375" style="341" customWidth="1"/>
    <col min="9514" max="9514" width="1.625" style="341" customWidth="1"/>
    <col min="9515" max="9517" width="1.375" style="341" customWidth="1"/>
    <col min="9518" max="9518" width="0.75" style="341" customWidth="1"/>
    <col min="9519" max="9540" width="1.375" style="341" customWidth="1"/>
    <col min="9541" max="9541" width="4.875" style="341" customWidth="1"/>
    <col min="9542" max="9547" width="1.375" style="341" customWidth="1"/>
    <col min="9548" max="9548" width="1.875" style="341" customWidth="1"/>
    <col min="9549" max="9549" width="1.375" style="341" customWidth="1"/>
    <col min="9550" max="9733" width="1.25" style="341"/>
    <col min="9734" max="9761" width="1.375" style="341" customWidth="1"/>
    <col min="9762" max="9762" width="1" style="341" customWidth="1"/>
    <col min="9763" max="9764" width="1.375" style="341" customWidth="1"/>
    <col min="9765" max="9766" width="0.875" style="341" customWidth="1"/>
    <col min="9767" max="9769" width="1.375" style="341" customWidth="1"/>
    <col min="9770" max="9770" width="1.625" style="341" customWidth="1"/>
    <col min="9771" max="9773" width="1.375" style="341" customWidth="1"/>
    <col min="9774" max="9774" width="0.75" style="341" customWidth="1"/>
    <col min="9775" max="9796" width="1.375" style="341" customWidth="1"/>
    <col min="9797" max="9797" width="4.875" style="341" customWidth="1"/>
    <col min="9798" max="9803" width="1.375" style="341" customWidth="1"/>
    <col min="9804" max="9804" width="1.875" style="341" customWidth="1"/>
    <col min="9805" max="9805" width="1.375" style="341" customWidth="1"/>
    <col min="9806" max="9989" width="1.25" style="341"/>
    <col min="9990" max="10017" width="1.375" style="341" customWidth="1"/>
    <col min="10018" max="10018" width="1" style="341" customWidth="1"/>
    <col min="10019" max="10020" width="1.375" style="341" customWidth="1"/>
    <col min="10021" max="10022" width="0.875" style="341" customWidth="1"/>
    <col min="10023" max="10025" width="1.375" style="341" customWidth="1"/>
    <col min="10026" max="10026" width="1.625" style="341" customWidth="1"/>
    <col min="10027" max="10029" width="1.375" style="341" customWidth="1"/>
    <col min="10030" max="10030" width="0.75" style="341" customWidth="1"/>
    <col min="10031" max="10052" width="1.375" style="341" customWidth="1"/>
    <col min="10053" max="10053" width="4.875" style="341" customWidth="1"/>
    <col min="10054" max="10059" width="1.375" style="341" customWidth="1"/>
    <col min="10060" max="10060" width="1.875" style="341" customWidth="1"/>
    <col min="10061" max="10061" width="1.375" style="341" customWidth="1"/>
    <col min="10062" max="10245" width="1.25" style="341"/>
    <col min="10246" max="10273" width="1.375" style="341" customWidth="1"/>
    <col min="10274" max="10274" width="1" style="341" customWidth="1"/>
    <col min="10275" max="10276" width="1.375" style="341" customWidth="1"/>
    <col min="10277" max="10278" width="0.875" style="341" customWidth="1"/>
    <col min="10279" max="10281" width="1.375" style="341" customWidth="1"/>
    <col min="10282" max="10282" width="1.625" style="341" customWidth="1"/>
    <col min="10283" max="10285" width="1.375" style="341" customWidth="1"/>
    <col min="10286" max="10286" width="0.75" style="341" customWidth="1"/>
    <col min="10287" max="10308" width="1.375" style="341" customWidth="1"/>
    <col min="10309" max="10309" width="4.875" style="341" customWidth="1"/>
    <col min="10310" max="10315" width="1.375" style="341" customWidth="1"/>
    <col min="10316" max="10316" width="1.875" style="341" customWidth="1"/>
    <col min="10317" max="10317" width="1.375" style="341" customWidth="1"/>
    <col min="10318" max="10501" width="1.25" style="341"/>
    <col min="10502" max="10529" width="1.375" style="341" customWidth="1"/>
    <col min="10530" max="10530" width="1" style="341" customWidth="1"/>
    <col min="10531" max="10532" width="1.375" style="341" customWidth="1"/>
    <col min="10533" max="10534" width="0.875" style="341" customWidth="1"/>
    <col min="10535" max="10537" width="1.375" style="341" customWidth="1"/>
    <col min="10538" max="10538" width="1.625" style="341" customWidth="1"/>
    <col min="10539" max="10541" width="1.375" style="341" customWidth="1"/>
    <col min="10542" max="10542" width="0.75" style="341" customWidth="1"/>
    <col min="10543" max="10564" width="1.375" style="341" customWidth="1"/>
    <col min="10565" max="10565" width="4.875" style="341" customWidth="1"/>
    <col min="10566" max="10571" width="1.375" style="341" customWidth="1"/>
    <col min="10572" max="10572" width="1.875" style="341" customWidth="1"/>
    <col min="10573" max="10573" width="1.375" style="341" customWidth="1"/>
    <col min="10574" max="10757" width="1.25" style="341"/>
    <col min="10758" max="10785" width="1.375" style="341" customWidth="1"/>
    <col min="10786" max="10786" width="1" style="341" customWidth="1"/>
    <col min="10787" max="10788" width="1.375" style="341" customWidth="1"/>
    <col min="10789" max="10790" width="0.875" style="341" customWidth="1"/>
    <col min="10791" max="10793" width="1.375" style="341" customWidth="1"/>
    <col min="10794" max="10794" width="1.625" style="341" customWidth="1"/>
    <col min="10795" max="10797" width="1.375" style="341" customWidth="1"/>
    <col min="10798" max="10798" width="0.75" style="341" customWidth="1"/>
    <col min="10799" max="10820" width="1.375" style="341" customWidth="1"/>
    <col min="10821" max="10821" width="4.875" style="341" customWidth="1"/>
    <col min="10822" max="10827" width="1.375" style="341" customWidth="1"/>
    <col min="10828" max="10828" width="1.875" style="341" customWidth="1"/>
    <col min="10829" max="10829" width="1.375" style="341" customWidth="1"/>
    <col min="10830" max="11013" width="1.25" style="341"/>
    <col min="11014" max="11041" width="1.375" style="341" customWidth="1"/>
    <col min="11042" max="11042" width="1" style="341" customWidth="1"/>
    <col min="11043" max="11044" width="1.375" style="341" customWidth="1"/>
    <col min="11045" max="11046" width="0.875" style="341" customWidth="1"/>
    <col min="11047" max="11049" width="1.375" style="341" customWidth="1"/>
    <col min="11050" max="11050" width="1.625" style="341" customWidth="1"/>
    <col min="11051" max="11053" width="1.375" style="341" customWidth="1"/>
    <col min="11054" max="11054" width="0.75" style="341" customWidth="1"/>
    <col min="11055" max="11076" width="1.375" style="341" customWidth="1"/>
    <col min="11077" max="11077" width="4.875" style="341" customWidth="1"/>
    <col min="11078" max="11083" width="1.375" style="341" customWidth="1"/>
    <col min="11084" max="11084" width="1.875" style="341" customWidth="1"/>
    <col min="11085" max="11085" width="1.375" style="341" customWidth="1"/>
    <col min="11086" max="11269" width="1.25" style="341"/>
    <col min="11270" max="11297" width="1.375" style="341" customWidth="1"/>
    <col min="11298" max="11298" width="1" style="341" customWidth="1"/>
    <col min="11299" max="11300" width="1.375" style="341" customWidth="1"/>
    <col min="11301" max="11302" width="0.875" style="341" customWidth="1"/>
    <col min="11303" max="11305" width="1.375" style="341" customWidth="1"/>
    <col min="11306" max="11306" width="1.625" style="341" customWidth="1"/>
    <col min="11307" max="11309" width="1.375" style="341" customWidth="1"/>
    <col min="11310" max="11310" width="0.75" style="341" customWidth="1"/>
    <col min="11311" max="11332" width="1.375" style="341" customWidth="1"/>
    <col min="11333" max="11333" width="4.875" style="341" customWidth="1"/>
    <col min="11334" max="11339" width="1.375" style="341" customWidth="1"/>
    <col min="11340" max="11340" width="1.875" style="341" customWidth="1"/>
    <col min="11341" max="11341" width="1.375" style="341" customWidth="1"/>
    <col min="11342" max="11525" width="1.25" style="341"/>
    <col min="11526" max="11553" width="1.375" style="341" customWidth="1"/>
    <col min="11554" max="11554" width="1" style="341" customWidth="1"/>
    <col min="11555" max="11556" width="1.375" style="341" customWidth="1"/>
    <col min="11557" max="11558" width="0.875" style="341" customWidth="1"/>
    <col min="11559" max="11561" width="1.375" style="341" customWidth="1"/>
    <col min="11562" max="11562" width="1.625" style="341" customWidth="1"/>
    <col min="11563" max="11565" width="1.375" style="341" customWidth="1"/>
    <col min="11566" max="11566" width="0.75" style="341" customWidth="1"/>
    <col min="11567" max="11588" width="1.375" style="341" customWidth="1"/>
    <col min="11589" max="11589" width="4.875" style="341" customWidth="1"/>
    <col min="11590" max="11595" width="1.375" style="341" customWidth="1"/>
    <col min="11596" max="11596" width="1.875" style="341" customWidth="1"/>
    <col min="11597" max="11597" width="1.375" style="341" customWidth="1"/>
    <col min="11598" max="11781" width="1.25" style="341"/>
    <col min="11782" max="11809" width="1.375" style="341" customWidth="1"/>
    <col min="11810" max="11810" width="1" style="341" customWidth="1"/>
    <col min="11811" max="11812" width="1.375" style="341" customWidth="1"/>
    <col min="11813" max="11814" width="0.875" style="341" customWidth="1"/>
    <col min="11815" max="11817" width="1.375" style="341" customWidth="1"/>
    <col min="11818" max="11818" width="1.625" style="341" customWidth="1"/>
    <col min="11819" max="11821" width="1.375" style="341" customWidth="1"/>
    <col min="11822" max="11822" width="0.75" style="341" customWidth="1"/>
    <col min="11823" max="11844" width="1.375" style="341" customWidth="1"/>
    <col min="11845" max="11845" width="4.875" style="341" customWidth="1"/>
    <col min="11846" max="11851" width="1.375" style="341" customWidth="1"/>
    <col min="11852" max="11852" width="1.875" style="341" customWidth="1"/>
    <col min="11853" max="11853" width="1.375" style="341" customWidth="1"/>
    <col min="11854" max="12037" width="1.25" style="341"/>
    <col min="12038" max="12065" width="1.375" style="341" customWidth="1"/>
    <col min="12066" max="12066" width="1" style="341" customWidth="1"/>
    <col min="12067" max="12068" width="1.375" style="341" customWidth="1"/>
    <col min="12069" max="12070" width="0.875" style="341" customWidth="1"/>
    <col min="12071" max="12073" width="1.375" style="341" customWidth="1"/>
    <col min="12074" max="12074" width="1.625" style="341" customWidth="1"/>
    <col min="12075" max="12077" width="1.375" style="341" customWidth="1"/>
    <col min="12078" max="12078" width="0.75" style="341" customWidth="1"/>
    <col min="12079" max="12100" width="1.375" style="341" customWidth="1"/>
    <col min="12101" max="12101" width="4.875" style="341" customWidth="1"/>
    <col min="12102" max="12107" width="1.375" style="341" customWidth="1"/>
    <col min="12108" max="12108" width="1.875" style="341" customWidth="1"/>
    <col min="12109" max="12109" width="1.375" style="341" customWidth="1"/>
    <col min="12110" max="12293" width="1.25" style="341"/>
    <col min="12294" max="12321" width="1.375" style="341" customWidth="1"/>
    <col min="12322" max="12322" width="1" style="341" customWidth="1"/>
    <col min="12323" max="12324" width="1.375" style="341" customWidth="1"/>
    <col min="12325" max="12326" width="0.875" style="341" customWidth="1"/>
    <col min="12327" max="12329" width="1.375" style="341" customWidth="1"/>
    <col min="12330" max="12330" width="1.625" style="341" customWidth="1"/>
    <col min="12331" max="12333" width="1.375" style="341" customWidth="1"/>
    <col min="12334" max="12334" width="0.75" style="341" customWidth="1"/>
    <col min="12335" max="12356" width="1.375" style="341" customWidth="1"/>
    <col min="12357" max="12357" width="4.875" style="341" customWidth="1"/>
    <col min="12358" max="12363" width="1.375" style="341" customWidth="1"/>
    <col min="12364" max="12364" width="1.875" style="341" customWidth="1"/>
    <col min="12365" max="12365" width="1.375" style="341" customWidth="1"/>
    <col min="12366" max="12549" width="1.25" style="341"/>
    <col min="12550" max="12577" width="1.375" style="341" customWidth="1"/>
    <col min="12578" max="12578" width="1" style="341" customWidth="1"/>
    <col min="12579" max="12580" width="1.375" style="341" customWidth="1"/>
    <col min="12581" max="12582" width="0.875" style="341" customWidth="1"/>
    <col min="12583" max="12585" width="1.375" style="341" customWidth="1"/>
    <col min="12586" max="12586" width="1.625" style="341" customWidth="1"/>
    <col min="12587" max="12589" width="1.375" style="341" customWidth="1"/>
    <col min="12590" max="12590" width="0.75" style="341" customWidth="1"/>
    <col min="12591" max="12612" width="1.375" style="341" customWidth="1"/>
    <col min="12613" max="12613" width="4.875" style="341" customWidth="1"/>
    <col min="12614" max="12619" width="1.375" style="341" customWidth="1"/>
    <col min="12620" max="12620" width="1.875" style="341" customWidth="1"/>
    <col min="12621" max="12621" width="1.375" style="341" customWidth="1"/>
    <col min="12622" max="12805" width="1.25" style="341"/>
    <col min="12806" max="12833" width="1.375" style="341" customWidth="1"/>
    <col min="12834" max="12834" width="1" style="341" customWidth="1"/>
    <col min="12835" max="12836" width="1.375" style="341" customWidth="1"/>
    <col min="12837" max="12838" width="0.875" style="341" customWidth="1"/>
    <col min="12839" max="12841" width="1.375" style="341" customWidth="1"/>
    <col min="12842" max="12842" width="1.625" style="341" customWidth="1"/>
    <col min="12843" max="12845" width="1.375" style="341" customWidth="1"/>
    <col min="12846" max="12846" width="0.75" style="341" customWidth="1"/>
    <col min="12847" max="12868" width="1.375" style="341" customWidth="1"/>
    <col min="12869" max="12869" width="4.875" style="341" customWidth="1"/>
    <col min="12870" max="12875" width="1.375" style="341" customWidth="1"/>
    <col min="12876" max="12876" width="1.875" style="341" customWidth="1"/>
    <col min="12877" max="12877" width="1.375" style="341" customWidth="1"/>
    <col min="12878" max="13061" width="1.25" style="341"/>
    <col min="13062" max="13089" width="1.375" style="341" customWidth="1"/>
    <col min="13090" max="13090" width="1" style="341" customWidth="1"/>
    <col min="13091" max="13092" width="1.375" style="341" customWidth="1"/>
    <col min="13093" max="13094" width="0.875" style="341" customWidth="1"/>
    <col min="13095" max="13097" width="1.375" style="341" customWidth="1"/>
    <col min="13098" max="13098" width="1.625" style="341" customWidth="1"/>
    <col min="13099" max="13101" width="1.375" style="341" customWidth="1"/>
    <col min="13102" max="13102" width="0.75" style="341" customWidth="1"/>
    <col min="13103" max="13124" width="1.375" style="341" customWidth="1"/>
    <col min="13125" max="13125" width="4.875" style="341" customWidth="1"/>
    <col min="13126" max="13131" width="1.375" style="341" customWidth="1"/>
    <col min="13132" max="13132" width="1.875" style="341" customWidth="1"/>
    <col min="13133" max="13133" width="1.375" style="341" customWidth="1"/>
    <col min="13134" max="13317" width="1.25" style="341"/>
    <col min="13318" max="13345" width="1.375" style="341" customWidth="1"/>
    <col min="13346" max="13346" width="1" style="341" customWidth="1"/>
    <col min="13347" max="13348" width="1.375" style="341" customWidth="1"/>
    <col min="13349" max="13350" width="0.875" style="341" customWidth="1"/>
    <col min="13351" max="13353" width="1.375" style="341" customWidth="1"/>
    <col min="13354" max="13354" width="1.625" style="341" customWidth="1"/>
    <col min="13355" max="13357" width="1.375" style="341" customWidth="1"/>
    <col min="13358" max="13358" width="0.75" style="341" customWidth="1"/>
    <col min="13359" max="13380" width="1.375" style="341" customWidth="1"/>
    <col min="13381" max="13381" width="4.875" style="341" customWidth="1"/>
    <col min="13382" max="13387" width="1.375" style="341" customWidth="1"/>
    <col min="13388" max="13388" width="1.875" style="341" customWidth="1"/>
    <col min="13389" max="13389" width="1.375" style="341" customWidth="1"/>
    <col min="13390" max="13573" width="1.25" style="341"/>
    <col min="13574" max="13601" width="1.375" style="341" customWidth="1"/>
    <col min="13602" max="13602" width="1" style="341" customWidth="1"/>
    <col min="13603" max="13604" width="1.375" style="341" customWidth="1"/>
    <col min="13605" max="13606" width="0.875" style="341" customWidth="1"/>
    <col min="13607" max="13609" width="1.375" style="341" customWidth="1"/>
    <col min="13610" max="13610" width="1.625" style="341" customWidth="1"/>
    <col min="13611" max="13613" width="1.375" style="341" customWidth="1"/>
    <col min="13614" max="13614" width="0.75" style="341" customWidth="1"/>
    <col min="13615" max="13636" width="1.375" style="341" customWidth="1"/>
    <col min="13637" max="13637" width="4.875" style="341" customWidth="1"/>
    <col min="13638" max="13643" width="1.375" style="341" customWidth="1"/>
    <col min="13644" max="13644" width="1.875" style="341" customWidth="1"/>
    <col min="13645" max="13645" width="1.375" style="341" customWidth="1"/>
    <col min="13646" max="13829" width="1.25" style="341"/>
    <col min="13830" max="13857" width="1.375" style="341" customWidth="1"/>
    <col min="13858" max="13858" width="1" style="341" customWidth="1"/>
    <col min="13859" max="13860" width="1.375" style="341" customWidth="1"/>
    <col min="13861" max="13862" width="0.875" style="341" customWidth="1"/>
    <col min="13863" max="13865" width="1.375" style="341" customWidth="1"/>
    <col min="13866" max="13866" width="1.625" style="341" customWidth="1"/>
    <col min="13867" max="13869" width="1.375" style="341" customWidth="1"/>
    <col min="13870" max="13870" width="0.75" style="341" customWidth="1"/>
    <col min="13871" max="13892" width="1.375" style="341" customWidth="1"/>
    <col min="13893" max="13893" width="4.875" style="341" customWidth="1"/>
    <col min="13894" max="13899" width="1.375" style="341" customWidth="1"/>
    <col min="13900" max="13900" width="1.875" style="341" customWidth="1"/>
    <col min="13901" max="13901" width="1.375" style="341" customWidth="1"/>
    <col min="13902" max="14085" width="1.25" style="341"/>
    <col min="14086" max="14113" width="1.375" style="341" customWidth="1"/>
    <col min="14114" max="14114" width="1" style="341" customWidth="1"/>
    <col min="14115" max="14116" width="1.375" style="341" customWidth="1"/>
    <col min="14117" max="14118" width="0.875" style="341" customWidth="1"/>
    <col min="14119" max="14121" width="1.375" style="341" customWidth="1"/>
    <col min="14122" max="14122" width="1.625" style="341" customWidth="1"/>
    <col min="14123" max="14125" width="1.375" style="341" customWidth="1"/>
    <col min="14126" max="14126" width="0.75" style="341" customWidth="1"/>
    <col min="14127" max="14148" width="1.375" style="341" customWidth="1"/>
    <col min="14149" max="14149" width="4.875" style="341" customWidth="1"/>
    <col min="14150" max="14155" width="1.375" style="341" customWidth="1"/>
    <col min="14156" max="14156" width="1.875" style="341" customWidth="1"/>
    <col min="14157" max="14157" width="1.375" style="341" customWidth="1"/>
    <col min="14158" max="14341" width="1.25" style="341"/>
    <col min="14342" max="14369" width="1.375" style="341" customWidth="1"/>
    <col min="14370" max="14370" width="1" style="341" customWidth="1"/>
    <col min="14371" max="14372" width="1.375" style="341" customWidth="1"/>
    <col min="14373" max="14374" width="0.875" style="341" customWidth="1"/>
    <col min="14375" max="14377" width="1.375" style="341" customWidth="1"/>
    <col min="14378" max="14378" width="1.625" style="341" customWidth="1"/>
    <col min="14379" max="14381" width="1.375" style="341" customWidth="1"/>
    <col min="14382" max="14382" width="0.75" style="341" customWidth="1"/>
    <col min="14383" max="14404" width="1.375" style="341" customWidth="1"/>
    <col min="14405" max="14405" width="4.875" style="341" customWidth="1"/>
    <col min="14406" max="14411" width="1.375" style="341" customWidth="1"/>
    <col min="14412" max="14412" width="1.875" style="341" customWidth="1"/>
    <col min="14413" max="14413" width="1.375" style="341" customWidth="1"/>
    <col min="14414" max="14597" width="1.25" style="341"/>
    <col min="14598" max="14625" width="1.375" style="341" customWidth="1"/>
    <col min="14626" max="14626" width="1" style="341" customWidth="1"/>
    <col min="14627" max="14628" width="1.375" style="341" customWidth="1"/>
    <col min="14629" max="14630" width="0.875" style="341" customWidth="1"/>
    <col min="14631" max="14633" width="1.375" style="341" customWidth="1"/>
    <col min="14634" max="14634" width="1.625" style="341" customWidth="1"/>
    <col min="14635" max="14637" width="1.375" style="341" customWidth="1"/>
    <col min="14638" max="14638" width="0.75" style="341" customWidth="1"/>
    <col min="14639" max="14660" width="1.375" style="341" customWidth="1"/>
    <col min="14661" max="14661" width="4.875" style="341" customWidth="1"/>
    <col min="14662" max="14667" width="1.375" style="341" customWidth="1"/>
    <col min="14668" max="14668" width="1.875" style="341" customWidth="1"/>
    <col min="14669" max="14669" width="1.375" style="341" customWidth="1"/>
    <col min="14670" max="14853" width="1.25" style="341"/>
    <col min="14854" max="14881" width="1.375" style="341" customWidth="1"/>
    <col min="14882" max="14882" width="1" style="341" customWidth="1"/>
    <col min="14883" max="14884" width="1.375" style="341" customWidth="1"/>
    <col min="14885" max="14886" width="0.875" style="341" customWidth="1"/>
    <col min="14887" max="14889" width="1.375" style="341" customWidth="1"/>
    <col min="14890" max="14890" width="1.625" style="341" customWidth="1"/>
    <col min="14891" max="14893" width="1.375" style="341" customWidth="1"/>
    <col min="14894" max="14894" width="0.75" style="341" customWidth="1"/>
    <col min="14895" max="14916" width="1.375" style="341" customWidth="1"/>
    <col min="14917" max="14917" width="4.875" style="341" customWidth="1"/>
    <col min="14918" max="14923" width="1.375" style="341" customWidth="1"/>
    <col min="14924" max="14924" width="1.875" style="341" customWidth="1"/>
    <col min="14925" max="14925" width="1.375" style="341" customWidth="1"/>
    <col min="14926" max="15109" width="1.25" style="341"/>
    <col min="15110" max="15137" width="1.375" style="341" customWidth="1"/>
    <col min="15138" max="15138" width="1" style="341" customWidth="1"/>
    <col min="15139" max="15140" width="1.375" style="341" customWidth="1"/>
    <col min="15141" max="15142" width="0.875" style="341" customWidth="1"/>
    <col min="15143" max="15145" width="1.375" style="341" customWidth="1"/>
    <col min="15146" max="15146" width="1.625" style="341" customWidth="1"/>
    <col min="15147" max="15149" width="1.375" style="341" customWidth="1"/>
    <col min="15150" max="15150" width="0.75" style="341" customWidth="1"/>
    <col min="15151" max="15172" width="1.375" style="341" customWidth="1"/>
    <col min="15173" max="15173" width="4.875" style="341" customWidth="1"/>
    <col min="15174" max="15179" width="1.375" style="341" customWidth="1"/>
    <col min="15180" max="15180" width="1.875" style="341" customWidth="1"/>
    <col min="15181" max="15181" width="1.375" style="341" customWidth="1"/>
    <col min="15182" max="15365" width="1.25" style="341"/>
    <col min="15366" max="15393" width="1.375" style="341" customWidth="1"/>
    <col min="15394" max="15394" width="1" style="341" customWidth="1"/>
    <col min="15395" max="15396" width="1.375" style="341" customWidth="1"/>
    <col min="15397" max="15398" width="0.875" style="341" customWidth="1"/>
    <col min="15399" max="15401" width="1.375" style="341" customWidth="1"/>
    <col min="15402" max="15402" width="1.625" style="341" customWidth="1"/>
    <col min="15403" max="15405" width="1.375" style="341" customWidth="1"/>
    <col min="15406" max="15406" width="0.75" style="341" customWidth="1"/>
    <col min="15407" max="15428" width="1.375" style="341" customWidth="1"/>
    <col min="15429" max="15429" width="4.875" style="341" customWidth="1"/>
    <col min="15430" max="15435" width="1.375" style="341" customWidth="1"/>
    <col min="15436" max="15436" width="1.875" style="341" customWidth="1"/>
    <col min="15437" max="15437" width="1.375" style="341" customWidth="1"/>
    <col min="15438" max="15621" width="1.25" style="341"/>
    <col min="15622" max="15649" width="1.375" style="341" customWidth="1"/>
    <col min="15650" max="15650" width="1" style="341" customWidth="1"/>
    <col min="15651" max="15652" width="1.375" style="341" customWidth="1"/>
    <col min="15653" max="15654" width="0.875" style="341" customWidth="1"/>
    <col min="15655" max="15657" width="1.375" style="341" customWidth="1"/>
    <col min="15658" max="15658" width="1.625" style="341" customWidth="1"/>
    <col min="15659" max="15661" width="1.375" style="341" customWidth="1"/>
    <col min="15662" max="15662" width="0.75" style="341" customWidth="1"/>
    <col min="15663" max="15684" width="1.375" style="341" customWidth="1"/>
    <col min="15685" max="15685" width="4.875" style="341" customWidth="1"/>
    <col min="15686" max="15691" width="1.375" style="341" customWidth="1"/>
    <col min="15692" max="15692" width="1.875" style="341" customWidth="1"/>
    <col min="15693" max="15693" width="1.375" style="341" customWidth="1"/>
    <col min="15694" max="15877" width="1.25" style="341"/>
    <col min="15878" max="15905" width="1.375" style="341" customWidth="1"/>
    <col min="15906" max="15906" width="1" style="341" customWidth="1"/>
    <col min="15907" max="15908" width="1.375" style="341" customWidth="1"/>
    <col min="15909" max="15910" width="0.875" style="341" customWidth="1"/>
    <col min="15911" max="15913" width="1.375" style="341" customWidth="1"/>
    <col min="15914" max="15914" width="1.625" style="341" customWidth="1"/>
    <col min="15915" max="15917" width="1.375" style="341" customWidth="1"/>
    <col min="15918" max="15918" width="0.75" style="341" customWidth="1"/>
    <col min="15919" max="15940" width="1.375" style="341" customWidth="1"/>
    <col min="15941" max="15941" width="4.875" style="341" customWidth="1"/>
    <col min="15942" max="15947" width="1.375" style="341" customWidth="1"/>
    <col min="15948" max="15948" width="1.875" style="341" customWidth="1"/>
    <col min="15949" max="15949" width="1.375" style="341" customWidth="1"/>
    <col min="15950" max="16133" width="1.25" style="341"/>
    <col min="16134" max="16161" width="1.375" style="341" customWidth="1"/>
    <col min="16162" max="16162" width="1" style="341" customWidth="1"/>
    <col min="16163" max="16164" width="1.375" style="341" customWidth="1"/>
    <col min="16165" max="16166" width="0.875" style="341" customWidth="1"/>
    <col min="16167" max="16169" width="1.375" style="341" customWidth="1"/>
    <col min="16170" max="16170" width="1.625" style="341" customWidth="1"/>
    <col min="16171" max="16173" width="1.375" style="341" customWidth="1"/>
    <col min="16174" max="16174" width="0.75" style="341" customWidth="1"/>
    <col min="16175" max="16196" width="1.375" style="341" customWidth="1"/>
    <col min="16197" max="16197" width="4.875" style="341" customWidth="1"/>
    <col min="16198" max="16203" width="1.375" style="341" customWidth="1"/>
    <col min="16204" max="16204" width="1.875" style="341" customWidth="1"/>
    <col min="16205" max="16205" width="1.375" style="341" customWidth="1"/>
    <col min="16206" max="16384" width="1.25" style="341"/>
  </cols>
  <sheetData>
    <row r="1" spans="1:131" ht="3" customHeight="1">
      <c r="A1" s="339"/>
      <c r="B1" s="339"/>
      <c r="C1" s="339"/>
      <c r="D1" s="2225" t="s">
        <v>143</v>
      </c>
      <c r="E1" s="2225"/>
      <c r="F1" s="2225"/>
      <c r="G1" s="2225"/>
      <c r="H1" s="2225"/>
      <c r="I1" s="2225"/>
      <c r="J1" s="2225"/>
      <c r="K1" s="2225"/>
      <c r="L1" s="2225"/>
      <c r="M1" s="2225"/>
      <c r="N1" s="2225"/>
      <c r="O1" s="2225"/>
      <c r="P1" s="2225"/>
      <c r="Q1" s="2225"/>
      <c r="R1" s="2225"/>
      <c r="S1" s="2225"/>
      <c r="T1" s="2225"/>
      <c r="U1" s="340"/>
      <c r="V1" s="339"/>
      <c r="X1" s="2225" t="s">
        <v>487</v>
      </c>
      <c r="Y1" s="2225"/>
      <c r="Z1" s="2225"/>
      <c r="AA1" s="2225"/>
      <c r="AB1" s="2225"/>
      <c r="AC1" s="2225"/>
      <c r="AD1" s="2225"/>
      <c r="AE1" s="2225"/>
      <c r="AF1" s="2225"/>
      <c r="AG1" s="2225"/>
      <c r="AH1" s="2225"/>
      <c r="AI1" s="2225"/>
      <c r="AJ1" s="2225"/>
      <c r="AK1" s="2225"/>
      <c r="AL1" s="2225"/>
      <c r="AM1" s="2225"/>
      <c r="AN1" s="2225"/>
      <c r="AO1" s="2225"/>
      <c r="AP1" s="2225"/>
      <c r="AQ1" s="2225"/>
      <c r="AR1" s="2225"/>
      <c r="AS1" s="2225"/>
      <c r="AT1" s="2225"/>
      <c r="AU1" s="2225"/>
      <c r="AV1" s="2225"/>
      <c r="AW1" s="2225"/>
      <c r="AX1" s="2225"/>
      <c r="AY1" s="2225"/>
      <c r="AZ1" s="2225"/>
      <c r="BA1" s="2225"/>
      <c r="BB1" s="2225"/>
      <c r="BC1" s="2225"/>
      <c r="BD1" s="339"/>
      <c r="BE1" s="339"/>
      <c r="BF1" s="339"/>
      <c r="BG1" s="339"/>
      <c r="BH1" s="339"/>
      <c r="BI1" s="339"/>
      <c r="BJ1" s="339"/>
      <c r="BK1" s="339"/>
      <c r="BL1" s="339"/>
      <c r="BM1" s="339"/>
      <c r="BN1" s="339"/>
      <c r="BY1" s="339"/>
    </row>
    <row r="2" spans="1:131" ht="3" customHeight="1">
      <c r="A2" s="339"/>
      <c r="B2" s="339"/>
      <c r="C2" s="340"/>
      <c r="D2" s="2225"/>
      <c r="E2" s="2225"/>
      <c r="F2" s="2225"/>
      <c r="G2" s="2225"/>
      <c r="H2" s="2225"/>
      <c r="I2" s="2225"/>
      <c r="J2" s="2225"/>
      <c r="K2" s="2225"/>
      <c r="L2" s="2225"/>
      <c r="M2" s="2225"/>
      <c r="N2" s="2225"/>
      <c r="O2" s="2225"/>
      <c r="P2" s="2225"/>
      <c r="Q2" s="2225"/>
      <c r="R2" s="2225"/>
      <c r="S2" s="2225"/>
      <c r="T2" s="2225"/>
      <c r="U2" s="340"/>
      <c r="V2" s="339"/>
      <c r="X2" s="2225"/>
      <c r="Y2" s="2225"/>
      <c r="Z2" s="2225"/>
      <c r="AA2" s="2225"/>
      <c r="AB2" s="2225"/>
      <c r="AC2" s="2225"/>
      <c r="AD2" s="2225"/>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5"/>
      <c r="BC2" s="2225"/>
      <c r="BD2" s="339"/>
      <c r="BE2" s="339"/>
      <c r="BF2" s="339"/>
      <c r="BG2" s="339"/>
      <c r="BH2" s="339"/>
      <c r="BI2" s="339"/>
      <c r="BJ2" s="339"/>
      <c r="BK2" s="339"/>
      <c r="BL2" s="339"/>
      <c r="BM2" s="339"/>
      <c r="BN2" s="339"/>
      <c r="BY2" s="339"/>
    </row>
    <row r="3" spans="1:131" ht="3" customHeight="1">
      <c r="A3" s="339"/>
      <c r="B3" s="339"/>
      <c r="C3" s="340"/>
      <c r="D3" s="2225"/>
      <c r="E3" s="2225"/>
      <c r="F3" s="2225"/>
      <c r="G3" s="2225"/>
      <c r="H3" s="2225"/>
      <c r="I3" s="2225"/>
      <c r="J3" s="2225"/>
      <c r="K3" s="2225"/>
      <c r="L3" s="2225"/>
      <c r="M3" s="2225"/>
      <c r="N3" s="2225"/>
      <c r="O3" s="2225"/>
      <c r="P3" s="2225"/>
      <c r="Q3" s="2225"/>
      <c r="R3" s="2225"/>
      <c r="S3" s="2225"/>
      <c r="T3" s="2225"/>
      <c r="U3" s="340"/>
      <c r="V3" s="339"/>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5"/>
      <c r="BC3" s="2225"/>
      <c r="BD3" s="339"/>
      <c r="BE3" s="339"/>
      <c r="BF3" s="339"/>
      <c r="BG3" s="339"/>
      <c r="BH3" s="339"/>
      <c r="BI3" s="339"/>
      <c r="BJ3" s="339"/>
      <c r="BK3" s="339"/>
      <c r="BL3" s="339"/>
      <c r="BM3" s="339"/>
      <c r="BN3" s="339"/>
      <c r="BY3" s="339"/>
    </row>
    <row r="4" spans="1:131" ht="3" customHeight="1">
      <c r="A4" s="339"/>
      <c r="B4" s="339"/>
      <c r="C4" s="340"/>
      <c r="D4" s="2225"/>
      <c r="E4" s="2225"/>
      <c r="F4" s="2225"/>
      <c r="G4" s="2225"/>
      <c r="H4" s="2225"/>
      <c r="I4" s="2225"/>
      <c r="J4" s="2225"/>
      <c r="K4" s="2225"/>
      <c r="L4" s="2225"/>
      <c r="M4" s="2225"/>
      <c r="N4" s="2225"/>
      <c r="O4" s="2225"/>
      <c r="P4" s="2225"/>
      <c r="Q4" s="2225"/>
      <c r="R4" s="2225"/>
      <c r="S4" s="2225"/>
      <c r="T4" s="2225"/>
      <c r="U4" s="340"/>
      <c r="V4" s="339"/>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5"/>
      <c r="BC4" s="2225"/>
      <c r="BD4" s="339"/>
      <c r="BE4" s="339"/>
      <c r="BF4" s="339"/>
      <c r="BG4" s="339"/>
      <c r="BH4" s="339"/>
      <c r="BI4" s="339"/>
      <c r="BJ4" s="339"/>
      <c r="BK4" s="339"/>
      <c r="BL4" s="339"/>
      <c r="BM4" s="339"/>
      <c r="BN4" s="339"/>
      <c r="BY4" s="339"/>
    </row>
    <row r="5" spans="1:131" ht="3" customHeight="1">
      <c r="A5" s="339"/>
      <c r="B5" s="339"/>
      <c r="C5" s="339"/>
      <c r="D5" s="339"/>
      <c r="E5" s="339"/>
      <c r="F5" s="339"/>
      <c r="G5" s="339"/>
      <c r="H5" s="339"/>
      <c r="I5" s="339"/>
      <c r="J5" s="339"/>
      <c r="K5" s="339"/>
      <c r="L5" s="339"/>
      <c r="M5" s="339"/>
      <c r="N5" s="339"/>
      <c r="O5" s="339"/>
      <c r="P5" s="339"/>
      <c r="Q5" s="339"/>
      <c r="R5" s="339"/>
      <c r="S5" s="339"/>
      <c r="T5" s="339"/>
      <c r="U5" s="339"/>
      <c r="V5" s="339"/>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39"/>
      <c r="BE5" s="339"/>
      <c r="BF5" s="339"/>
      <c r="BG5" s="339"/>
      <c r="BH5" s="339"/>
      <c r="BI5" s="339"/>
      <c r="BJ5" s="339"/>
      <c r="BK5" s="339"/>
      <c r="BL5" s="339"/>
      <c r="BM5" s="339"/>
      <c r="BN5" s="339"/>
      <c r="BY5" s="339"/>
    </row>
    <row r="6" spans="1:131" ht="3" customHeight="1">
      <c r="A6" s="339"/>
      <c r="B6" s="339"/>
      <c r="C6" s="339"/>
      <c r="D6" s="2226" t="s">
        <v>144</v>
      </c>
      <c r="E6" s="2226"/>
      <c r="F6" s="2226"/>
      <c r="G6" s="2226"/>
      <c r="H6" s="2226"/>
      <c r="I6" s="2226"/>
      <c r="J6" s="2226"/>
      <c r="K6" s="2226"/>
      <c r="L6" s="2226"/>
      <c r="M6" s="2226"/>
      <c r="N6" s="2226"/>
      <c r="O6" s="2226"/>
      <c r="P6" s="2226"/>
      <c r="Q6" s="2226"/>
      <c r="R6" s="2226"/>
      <c r="S6" s="2226"/>
      <c r="T6" s="2226"/>
      <c r="U6" s="342"/>
      <c r="V6" s="339"/>
      <c r="X6" s="2206" t="s">
        <v>486</v>
      </c>
      <c r="Y6" s="2207"/>
      <c r="Z6" s="2398" t="s">
        <v>488</v>
      </c>
      <c r="AA6" s="2398"/>
      <c r="AB6" s="2383" t="s">
        <v>484</v>
      </c>
      <c r="AC6" s="2384"/>
      <c r="AD6" s="2384"/>
      <c r="AE6" s="2384"/>
      <c r="AF6" s="2384"/>
      <c r="AG6" s="2384"/>
      <c r="AH6" s="2384"/>
      <c r="AI6" s="2384"/>
      <c r="AJ6" s="2384"/>
      <c r="AK6" s="2384"/>
      <c r="AL6" s="2384"/>
      <c r="AM6" s="2384"/>
      <c r="AN6" s="2384"/>
      <c r="AO6" s="2384"/>
      <c r="AP6" s="2384"/>
      <c r="AQ6" s="2391" t="s">
        <v>489</v>
      </c>
      <c r="AR6" s="2384"/>
      <c r="AS6" s="2384"/>
      <c r="AT6" s="2384"/>
      <c r="AU6" s="2384"/>
      <c r="AV6" s="2384"/>
      <c r="AW6" s="2384"/>
      <c r="AX6" s="2384"/>
      <c r="AY6" s="2384"/>
      <c r="AZ6" s="2384"/>
      <c r="BA6" s="2384"/>
      <c r="BB6" s="2384"/>
      <c r="BC6" s="2384"/>
      <c r="BD6" s="2384"/>
      <c r="BE6" s="2384"/>
      <c r="BF6" s="2384"/>
      <c r="BG6" s="2384"/>
      <c r="BH6" s="2384"/>
      <c r="BI6" s="2384"/>
      <c r="BJ6" s="2384"/>
      <c r="BK6" s="2384"/>
      <c r="BL6" s="2384"/>
      <c r="BM6" s="2384"/>
      <c r="BN6" s="2384"/>
      <c r="BO6" s="2384"/>
      <c r="BP6" s="2384"/>
      <c r="BQ6" s="2384"/>
      <c r="BR6" s="2384"/>
      <c r="BS6" s="2384"/>
      <c r="BT6" s="2384"/>
      <c r="BU6" s="2384"/>
      <c r="BV6" s="2392"/>
      <c r="BY6" s="339"/>
      <c r="CE6" s="343"/>
      <c r="CF6" s="343"/>
      <c r="CG6" s="343"/>
      <c r="CH6" s="343"/>
      <c r="CI6" s="343"/>
      <c r="CJ6" s="343"/>
      <c r="CK6" s="343"/>
      <c r="CL6" s="343"/>
      <c r="CM6" s="343"/>
      <c r="CN6" s="343"/>
      <c r="CO6" s="343"/>
      <c r="CP6" s="343"/>
      <c r="CQ6" s="343"/>
      <c r="CR6" s="343"/>
      <c r="CS6" s="343"/>
      <c r="CT6" s="343"/>
      <c r="CU6" s="343"/>
      <c r="CV6" s="343"/>
      <c r="CW6" s="343"/>
      <c r="CX6" s="343"/>
      <c r="CY6" s="343"/>
      <c r="CZ6" s="343"/>
      <c r="DA6" s="343"/>
      <c r="DB6" s="343"/>
      <c r="DC6" s="343"/>
      <c r="DD6" s="343"/>
      <c r="DE6" s="343"/>
      <c r="DF6" s="343"/>
      <c r="DG6" s="343"/>
      <c r="DH6" s="343"/>
      <c r="DI6" s="343"/>
      <c r="DJ6" s="343"/>
      <c r="DK6" s="343"/>
      <c r="DL6" s="343"/>
      <c r="DM6" s="343"/>
      <c r="DN6" s="343"/>
      <c r="DO6" s="343"/>
      <c r="DP6" s="343"/>
      <c r="DQ6" s="343"/>
      <c r="DR6" s="343"/>
      <c r="DS6" s="343"/>
      <c r="DT6" s="343"/>
      <c r="DU6" s="343"/>
      <c r="DV6" s="343"/>
      <c r="DW6" s="343"/>
      <c r="DX6" s="343"/>
      <c r="DY6" s="343"/>
      <c r="DZ6" s="343"/>
      <c r="EA6" s="343"/>
    </row>
    <row r="7" spans="1:131" ht="3" customHeight="1">
      <c r="A7" s="339"/>
      <c r="B7" s="339"/>
      <c r="C7" s="342"/>
      <c r="D7" s="2226"/>
      <c r="E7" s="2226"/>
      <c r="F7" s="2226"/>
      <c r="G7" s="2226"/>
      <c r="H7" s="2226"/>
      <c r="I7" s="2226"/>
      <c r="J7" s="2226"/>
      <c r="K7" s="2226"/>
      <c r="L7" s="2226"/>
      <c r="M7" s="2226"/>
      <c r="N7" s="2226"/>
      <c r="O7" s="2226"/>
      <c r="P7" s="2226"/>
      <c r="Q7" s="2226"/>
      <c r="R7" s="2226"/>
      <c r="S7" s="2226"/>
      <c r="T7" s="2226"/>
      <c r="U7" s="342"/>
      <c r="V7" s="339"/>
      <c r="X7" s="2208"/>
      <c r="Y7" s="2209"/>
      <c r="Z7" s="2399"/>
      <c r="AA7" s="2399"/>
      <c r="AB7" s="2385"/>
      <c r="AC7" s="2386"/>
      <c r="AD7" s="2386"/>
      <c r="AE7" s="2386"/>
      <c r="AF7" s="2386"/>
      <c r="AG7" s="2386"/>
      <c r="AH7" s="2386"/>
      <c r="AI7" s="2386"/>
      <c r="AJ7" s="2386"/>
      <c r="AK7" s="2386"/>
      <c r="AL7" s="2386"/>
      <c r="AM7" s="2386"/>
      <c r="AN7" s="2386"/>
      <c r="AO7" s="2386"/>
      <c r="AP7" s="2386"/>
      <c r="AQ7" s="2393"/>
      <c r="AR7" s="2386"/>
      <c r="AS7" s="2386"/>
      <c r="AT7" s="2386"/>
      <c r="AU7" s="2386"/>
      <c r="AV7" s="2386"/>
      <c r="AW7" s="2386"/>
      <c r="AX7" s="2386"/>
      <c r="AY7" s="2386"/>
      <c r="AZ7" s="2386"/>
      <c r="BA7" s="2386"/>
      <c r="BB7" s="2386"/>
      <c r="BC7" s="2386"/>
      <c r="BD7" s="2386"/>
      <c r="BE7" s="2386"/>
      <c r="BF7" s="2386"/>
      <c r="BG7" s="2386"/>
      <c r="BH7" s="2386"/>
      <c r="BI7" s="2386"/>
      <c r="BJ7" s="2386"/>
      <c r="BK7" s="2386"/>
      <c r="BL7" s="2386"/>
      <c r="BM7" s="2386"/>
      <c r="BN7" s="2386"/>
      <c r="BO7" s="2386"/>
      <c r="BP7" s="2386"/>
      <c r="BQ7" s="2386"/>
      <c r="BR7" s="2386"/>
      <c r="BS7" s="2386"/>
      <c r="BT7" s="2386"/>
      <c r="BU7" s="2386"/>
      <c r="BV7" s="2394"/>
      <c r="BY7" s="339"/>
      <c r="CE7" s="343"/>
      <c r="CF7" s="343"/>
      <c r="CG7" s="343"/>
      <c r="CH7" s="343"/>
      <c r="CI7" s="343"/>
      <c r="CJ7" s="343"/>
      <c r="CK7" s="343"/>
      <c r="CL7" s="343"/>
      <c r="CM7" s="343"/>
      <c r="CN7" s="343"/>
      <c r="CO7" s="343"/>
      <c r="CP7" s="343"/>
      <c r="CQ7" s="343"/>
      <c r="CR7" s="343"/>
      <c r="CS7" s="343"/>
      <c r="CT7" s="343"/>
      <c r="CU7" s="343"/>
      <c r="CV7" s="343"/>
      <c r="CW7" s="343"/>
      <c r="CX7" s="343"/>
      <c r="CY7" s="343"/>
      <c r="CZ7" s="343"/>
      <c r="DA7" s="343"/>
      <c r="DB7" s="343"/>
      <c r="DC7" s="343"/>
      <c r="DD7" s="343"/>
      <c r="DE7" s="343"/>
      <c r="DF7" s="343"/>
      <c r="DG7" s="343"/>
      <c r="DH7" s="343"/>
      <c r="DI7" s="343"/>
      <c r="DJ7" s="343"/>
      <c r="DK7" s="343"/>
      <c r="DL7" s="343"/>
      <c r="DM7" s="343"/>
      <c r="DN7" s="343"/>
      <c r="DO7" s="343"/>
      <c r="DP7" s="343"/>
      <c r="DQ7" s="343"/>
      <c r="DR7" s="343"/>
      <c r="DS7" s="343"/>
      <c r="DT7" s="343"/>
      <c r="DU7" s="343"/>
      <c r="DV7" s="343"/>
      <c r="DW7" s="343"/>
      <c r="DX7" s="343"/>
      <c r="DY7" s="343"/>
      <c r="DZ7" s="343"/>
      <c r="EA7" s="343"/>
    </row>
    <row r="8" spans="1:131" ht="3" customHeight="1">
      <c r="A8" s="339"/>
      <c r="B8" s="339"/>
      <c r="C8" s="342"/>
      <c r="D8" s="2226"/>
      <c r="E8" s="2226"/>
      <c r="F8" s="2226"/>
      <c r="G8" s="2226"/>
      <c r="H8" s="2226"/>
      <c r="I8" s="2226"/>
      <c r="J8" s="2226"/>
      <c r="K8" s="2226"/>
      <c r="L8" s="2226"/>
      <c r="M8" s="2226"/>
      <c r="N8" s="2226"/>
      <c r="O8" s="2226"/>
      <c r="P8" s="2226"/>
      <c r="Q8" s="2226"/>
      <c r="R8" s="2226"/>
      <c r="S8" s="2226"/>
      <c r="T8" s="2226"/>
      <c r="U8" s="342"/>
      <c r="V8" s="339"/>
      <c r="X8" s="2208"/>
      <c r="Y8" s="2209"/>
      <c r="Z8" s="2399"/>
      <c r="AA8" s="2399"/>
      <c r="AB8" s="2385"/>
      <c r="AC8" s="2386"/>
      <c r="AD8" s="2386"/>
      <c r="AE8" s="2386"/>
      <c r="AF8" s="2386"/>
      <c r="AG8" s="2386"/>
      <c r="AH8" s="2386"/>
      <c r="AI8" s="2386"/>
      <c r="AJ8" s="2386"/>
      <c r="AK8" s="2386"/>
      <c r="AL8" s="2386"/>
      <c r="AM8" s="2386"/>
      <c r="AN8" s="2386"/>
      <c r="AO8" s="2386"/>
      <c r="AP8" s="2386"/>
      <c r="AQ8" s="2393"/>
      <c r="AR8" s="2386"/>
      <c r="AS8" s="2386"/>
      <c r="AT8" s="2386"/>
      <c r="AU8" s="2386"/>
      <c r="AV8" s="2386"/>
      <c r="AW8" s="2386"/>
      <c r="AX8" s="2386"/>
      <c r="AY8" s="2386"/>
      <c r="AZ8" s="2386"/>
      <c r="BA8" s="2386"/>
      <c r="BB8" s="2386"/>
      <c r="BC8" s="2386"/>
      <c r="BD8" s="2386"/>
      <c r="BE8" s="2386"/>
      <c r="BF8" s="2386"/>
      <c r="BG8" s="2386"/>
      <c r="BH8" s="2386"/>
      <c r="BI8" s="2386"/>
      <c r="BJ8" s="2386"/>
      <c r="BK8" s="2386"/>
      <c r="BL8" s="2386"/>
      <c r="BM8" s="2386"/>
      <c r="BN8" s="2386"/>
      <c r="BO8" s="2386"/>
      <c r="BP8" s="2386"/>
      <c r="BQ8" s="2386"/>
      <c r="BR8" s="2386"/>
      <c r="BS8" s="2386"/>
      <c r="BT8" s="2386"/>
      <c r="BU8" s="2386"/>
      <c r="BV8" s="2394"/>
      <c r="BY8" s="339"/>
      <c r="CE8" s="343"/>
      <c r="CF8" s="343"/>
      <c r="CG8" s="343"/>
      <c r="CH8" s="343"/>
      <c r="CI8" s="343"/>
      <c r="CJ8" s="343"/>
      <c r="CK8" s="343"/>
      <c r="CL8" s="343"/>
      <c r="CM8" s="343"/>
      <c r="CN8" s="343"/>
      <c r="CO8" s="343"/>
      <c r="CP8" s="343"/>
      <c r="CQ8" s="343"/>
      <c r="CR8" s="343"/>
      <c r="CS8" s="343"/>
      <c r="CT8" s="343"/>
      <c r="CU8" s="343"/>
      <c r="CV8" s="343"/>
      <c r="CW8" s="343"/>
      <c r="CX8" s="343"/>
      <c r="CY8" s="343"/>
      <c r="CZ8" s="343"/>
      <c r="DA8" s="343"/>
      <c r="DB8" s="343"/>
      <c r="DC8" s="343"/>
      <c r="DD8" s="343"/>
      <c r="DE8" s="343"/>
      <c r="DF8" s="343"/>
      <c r="DG8" s="343"/>
      <c r="DH8" s="343"/>
      <c r="DI8" s="343"/>
      <c r="DJ8" s="343"/>
      <c r="DK8" s="343"/>
      <c r="DL8" s="343"/>
      <c r="DM8" s="343"/>
      <c r="DN8" s="343"/>
      <c r="DO8" s="343"/>
      <c r="DP8" s="343"/>
      <c r="DQ8" s="343"/>
      <c r="DR8" s="343"/>
      <c r="DS8" s="343"/>
      <c r="DT8" s="343"/>
      <c r="DU8" s="343"/>
      <c r="DV8" s="343"/>
      <c r="DW8" s="343"/>
      <c r="DX8" s="343"/>
      <c r="DY8" s="343"/>
      <c r="DZ8" s="343"/>
      <c r="EA8" s="343"/>
    </row>
    <row r="9" spans="1:131" ht="3" customHeight="1">
      <c r="A9" s="339"/>
      <c r="B9" s="339"/>
      <c r="C9" s="342"/>
      <c r="D9" s="2226"/>
      <c r="E9" s="2226"/>
      <c r="F9" s="2226"/>
      <c r="G9" s="2226"/>
      <c r="H9" s="2226"/>
      <c r="I9" s="2226"/>
      <c r="J9" s="2226"/>
      <c r="K9" s="2226"/>
      <c r="L9" s="2226"/>
      <c r="M9" s="2226"/>
      <c r="N9" s="2226"/>
      <c r="O9" s="2226"/>
      <c r="P9" s="2226"/>
      <c r="Q9" s="2226"/>
      <c r="R9" s="2226"/>
      <c r="S9" s="2226"/>
      <c r="T9" s="2226"/>
      <c r="U9" s="342"/>
      <c r="V9" s="339"/>
      <c r="X9" s="2208"/>
      <c r="Y9" s="2209"/>
      <c r="Z9" s="2399"/>
      <c r="AA9" s="2399"/>
      <c r="AB9" s="2385"/>
      <c r="AC9" s="2386"/>
      <c r="AD9" s="2386"/>
      <c r="AE9" s="2386"/>
      <c r="AF9" s="2386"/>
      <c r="AG9" s="2386"/>
      <c r="AH9" s="2386"/>
      <c r="AI9" s="2386"/>
      <c r="AJ9" s="2386"/>
      <c r="AK9" s="2386"/>
      <c r="AL9" s="2386"/>
      <c r="AM9" s="2386"/>
      <c r="AN9" s="2386"/>
      <c r="AO9" s="2386"/>
      <c r="AP9" s="2386"/>
      <c r="AQ9" s="2393"/>
      <c r="AR9" s="2386"/>
      <c r="AS9" s="2386"/>
      <c r="AT9" s="2386"/>
      <c r="AU9" s="2386"/>
      <c r="AV9" s="2386"/>
      <c r="AW9" s="2386"/>
      <c r="AX9" s="2386"/>
      <c r="AY9" s="2386"/>
      <c r="AZ9" s="2386"/>
      <c r="BA9" s="2386"/>
      <c r="BB9" s="2386"/>
      <c r="BC9" s="2386"/>
      <c r="BD9" s="2386"/>
      <c r="BE9" s="2386"/>
      <c r="BF9" s="2386"/>
      <c r="BG9" s="2386"/>
      <c r="BH9" s="2386"/>
      <c r="BI9" s="2386"/>
      <c r="BJ9" s="2386"/>
      <c r="BK9" s="2386"/>
      <c r="BL9" s="2386"/>
      <c r="BM9" s="2386"/>
      <c r="BN9" s="2386"/>
      <c r="BO9" s="2386"/>
      <c r="BP9" s="2386"/>
      <c r="BQ9" s="2386"/>
      <c r="BR9" s="2386"/>
      <c r="BS9" s="2386"/>
      <c r="BT9" s="2386"/>
      <c r="BU9" s="2386"/>
      <c r="BV9" s="2394"/>
      <c r="BY9" s="339"/>
      <c r="CE9" s="343"/>
      <c r="CF9" s="343"/>
      <c r="CG9" s="343"/>
      <c r="CH9" s="343"/>
      <c r="CI9" s="343"/>
      <c r="CJ9" s="343"/>
      <c r="CK9" s="343"/>
      <c r="CL9" s="343"/>
      <c r="CM9" s="343"/>
      <c r="CN9" s="343"/>
      <c r="CO9" s="343"/>
      <c r="CP9" s="343"/>
      <c r="CQ9" s="343"/>
      <c r="CR9" s="343"/>
      <c r="CS9" s="343"/>
      <c r="CT9" s="343"/>
      <c r="CU9" s="343"/>
      <c r="CV9" s="343"/>
      <c r="CW9" s="343"/>
      <c r="CX9" s="343"/>
      <c r="CY9" s="343"/>
      <c r="CZ9" s="343"/>
      <c r="DA9" s="343"/>
      <c r="DB9" s="343"/>
      <c r="DC9" s="343"/>
      <c r="DD9" s="343"/>
      <c r="DE9" s="343"/>
      <c r="DF9" s="343"/>
      <c r="DG9" s="343"/>
      <c r="DH9" s="343"/>
      <c r="DI9" s="343"/>
      <c r="DJ9" s="343"/>
      <c r="DK9" s="343"/>
      <c r="DL9" s="343"/>
      <c r="DM9" s="343"/>
      <c r="DN9" s="343"/>
      <c r="DO9" s="343"/>
      <c r="DP9" s="343"/>
      <c r="DQ9" s="343"/>
      <c r="DR9" s="343"/>
      <c r="DS9" s="343"/>
      <c r="DT9" s="343"/>
      <c r="DU9" s="343"/>
      <c r="DV9" s="343"/>
      <c r="DW9" s="343"/>
      <c r="DX9" s="343"/>
      <c r="DY9" s="343"/>
      <c r="DZ9" s="343"/>
      <c r="EA9" s="343"/>
    </row>
    <row r="10" spans="1:131" ht="3" customHeight="1">
      <c r="A10" s="339"/>
      <c r="B10" s="339"/>
      <c r="C10" s="342"/>
      <c r="D10" s="2226"/>
      <c r="E10" s="2226"/>
      <c r="F10" s="2226"/>
      <c r="G10" s="2226"/>
      <c r="H10" s="2226"/>
      <c r="I10" s="2226"/>
      <c r="J10" s="2226"/>
      <c r="K10" s="2226"/>
      <c r="L10" s="2226"/>
      <c r="M10" s="2226"/>
      <c r="N10" s="2226"/>
      <c r="O10" s="2226"/>
      <c r="P10" s="2226"/>
      <c r="Q10" s="2226"/>
      <c r="R10" s="2226"/>
      <c r="S10" s="2226"/>
      <c r="T10" s="2226"/>
      <c r="U10" s="342"/>
      <c r="V10" s="339"/>
      <c r="X10" s="2208"/>
      <c r="Y10" s="2209"/>
      <c r="Z10" s="2399"/>
      <c r="AA10" s="2399"/>
      <c r="AB10" s="2385"/>
      <c r="AC10" s="2386"/>
      <c r="AD10" s="2386"/>
      <c r="AE10" s="2386"/>
      <c r="AF10" s="2386"/>
      <c r="AG10" s="2386"/>
      <c r="AH10" s="2386"/>
      <c r="AI10" s="2386"/>
      <c r="AJ10" s="2386"/>
      <c r="AK10" s="2386"/>
      <c r="AL10" s="2386"/>
      <c r="AM10" s="2386"/>
      <c r="AN10" s="2386"/>
      <c r="AO10" s="2386"/>
      <c r="AP10" s="2386"/>
      <c r="AQ10" s="2393"/>
      <c r="AR10" s="2386"/>
      <c r="AS10" s="2386"/>
      <c r="AT10" s="2386"/>
      <c r="AU10" s="2386"/>
      <c r="AV10" s="2386"/>
      <c r="AW10" s="2386"/>
      <c r="AX10" s="2386"/>
      <c r="AY10" s="2386"/>
      <c r="AZ10" s="2386"/>
      <c r="BA10" s="2386"/>
      <c r="BB10" s="2386"/>
      <c r="BC10" s="2386"/>
      <c r="BD10" s="2386"/>
      <c r="BE10" s="2386"/>
      <c r="BF10" s="2386"/>
      <c r="BG10" s="2386"/>
      <c r="BH10" s="2386"/>
      <c r="BI10" s="2386"/>
      <c r="BJ10" s="2386"/>
      <c r="BK10" s="2386"/>
      <c r="BL10" s="2386"/>
      <c r="BM10" s="2386"/>
      <c r="BN10" s="2386"/>
      <c r="BO10" s="2386"/>
      <c r="BP10" s="2386"/>
      <c r="BQ10" s="2386"/>
      <c r="BR10" s="2386"/>
      <c r="BS10" s="2386"/>
      <c r="BT10" s="2386"/>
      <c r="BU10" s="2386"/>
      <c r="BV10" s="2394"/>
      <c r="BY10" s="339"/>
      <c r="CE10" s="343"/>
      <c r="CF10" s="343"/>
      <c r="CG10" s="343"/>
      <c r="CH10" s="343"/>
      <c r="CI10" s="343"/>
      <c r="CJ10" s="343"/>
      <c r="CK10" s="343"/>
      <c r="CL10" s="343"/>
      <c r="CM10" s="343"/>
      <c r="CN10" s="343"/>
      <c r="CO10" s="343"/>
      <c r="CP10" s="343"/>
      <c r="CQ10" s="343"/>
      <c r="CR10" s="343"/>
      <c r="CS10" s="343"/>
      <c r="CT10" s="343"/>
      <c r="CU10" s="343"/>
      <c r="CV10" s="343"/>
      <c r="CW10" s="343"/>
      <c r="CX10" s="343"/>
      <c r="CY10" s="343"/>
      <c r="CZ10" s="343"/>
      <c r="DA10" s="343"/>
      <c r="DB10" s="343"/>
      <c r="DC10" s="343"/>
      <c r="DD10" s="343"/>
      <c r="DE10" s="343"/>
      <c r="DF10" s="343"/>
      <c r="DG10" s="343"/>
      <c r="DH10" s="343"/>
      <c r="DI10" s="343"/>
      <c r="DJ10" s="343"/>
      <c r="DK10" s="343"/>
      <c r="DL10" s="343"/>
      <c r="DM10" s="343"/>
      <c r="DN10" s="343"/>
      <c r="DO10" s="343"/>
      <c r="DP10" s="343"/>
      <c r="DQ10" s="343"/>
      <c r="DR10" s="343"/>
      <c r="DS10" s="343"/>
      <c r="DT10" s="343"/>
      <c r="DU10" s="343"/>
      <c r="DV10" s="343"/>
      <c r="DW10" s="343"/>
      <c r="DX10" s="343"/>
      <c r="DY10" s="343"/>
      <c r="DZ10" s="343"/>
      <c r="EA10" s="343"/>
    </row>
    <row r="11" spans="1:131" ht="3" customHeight="1">
      <c r="A11" s="339"/>
      <c r="B11" s="339"/>
      <c r="C11" s="342"/>
      <c r="D11" s="2226"/>
      <c r="E11" s="2226"/>
      <c r="F11" s="2226"/>
      <c r="G11" s="2226"/>
      <c r="H11" s="2226"/>
      <c r="I11" s="2226"/>
      <c r="J11" s="2226"/>
      <c r="K11" s="2226"/>
      <c r="L11" s="2226"/>
      <c r="M11" s="2226"/>
      <c r="N11" s="2226"/>
      <c r="O11" s="2226"/>
      <c r="P11" s="2226"/>
      <c r="Q11" s="2226"/>
      <c r="R11" s="2226"/>
      <c r="S11" s="2226"/>
      <c r="T11" s="2226"/>
      <c r="U11" s="342"/>
      <c r="V11" s="339"/>
      <c r="X11" s="2208"/>
      <c r="Y11" s="2209"/>
      <c r="Z11" s="1857">
        <v>2</v>
      </c>
      <c r="AA11" s="1857"/>
      <c r="AB11" s="2387">
        <f>IF(申告書作成!AN308=2,申告書作成!C293,0)</f>
        <v>0</v>
      </c>
      <c r="AC11" s="2388"/>
      <c r="AD11" s="2388"/>
      <c r="AE11" s="2388"/>
      <c r="AF11" s="2388"/>
      <c r="AG11" s="2388"/>
      <c r="AH11" s="2388"/>
      <c r="AI11" s="2388"/>
      <c r="AJ11" s="2388"/>
      <c r="AK11" s="2388"/>
      <c r="AL11" s="2388"/>
      <c r="AM11" s="2388"/>
      <c r="AN11" s="2388"/>
      <c r="AO11" s="2388"/>
      <c r="AP11" s="2388"/>
      <c r="AQ11" s="2395">
        <f>IF(申告書作成!AN303=2,申告書作成!T293,0)</f>
        <v>0</v>
      </c>
      <c r="AR11" s="2396"/>
      <c r="AS11" s="2396"/>
      <c r="AT11" s="2396"/>
      <c r="AU11" s="2396"/>
      <c r="AV11" s="2396"/>
      <c r="AW11" s="2396"/>
      <c r="AX11" s="2396"/>
      <c r="AY11" s="2396"/>
      <c r="AZ11" s="2396"/>
      <c r="BA11" s="2396"/>
      <c r="BB11" s="2396"/>
      <c r="BC11" s="2396"/>
      <c r="BD11" s="2396"/>
      <c r="BE11" s="2396"/>
      <c r="BF11" s="2396"/>
      <c r="BG11" s="2396"/>
      <c r="BH11" s="2396"/>
      <c r="BI11" s="2396"/>
      <c r="BJ11" s="2396"/>
      <c r="BK11" s="2396"/>
      <c r="BL11" s="2396"/>
      <c r="BM11" s="2396"/>
      <c r="BN11" s="2396"/>
      <c r="BO11" s="2396"/>
      <c r="BP11" s="2396"/>
      <c r="BQ11" s="2396"/>
      <c r="BR11" s="2396"/>
      <c r="BS11" s="2396"/>
      <c r="BT11" s="2396"/>
      <c r="BU11" s="2396"/>
      <c r="BV11" s="2397"/>
      <c r="BY11" s="339"/>
      <c r="CE11" s="343"/>
      <c r="CF11" s="343"/>
      <c r="CG11" s="343"/>
      <c r="CH11" s="343"/>
      <c r="CI11" s="343"/>
      <c r="CJ11" s="343"/>
      <c r="CK11" s="343"/>
      <c r="CL11" s="343"/>
      <c r="CM11" s="343"/>
      <c r="CN11" s="343"/>
      <c r="CO11" s="343"/>
      <c r="CP11" s="343"/>
      <c r="CQ11" s="343"/>
      <c r="CR11" s="343"/>
      <c r="CS11" s="343"/>
      <c r="CT11" s="343"/>
      <c r="CU11" s="343"/>
      <c r="CV11" s="343"/>
      <c r="CW11" s="343"/>
      <c r="CX11" s="343"/>
      <c r="CY11" s="343"/>
      <c r="CZ11" s="343"/>
      <c r="DA11" s="343"/>
      <c r="DB11" s="343"/>
      <c r="DC11" s="343"/>
      <c r="DD11" s="343"/>
      <c r="DE11" s="343"/>
      <c r="DF11" s="343"/>
      <c r="DG11" s="343"/>
      <c r="DH11" s="343"/>
      <c r="DI11" s="343"/>
      <c r="DJ11" s="343"/>
      <c r="DK11" s="343"/>
      <c r="DL11" s="343"/>
      <c r="DM11" s="343"/>
      <c r="DN11" s="343"/>
      <c r="DO11" s="343"/>
      <c r="DP11" s="343"/>
      <c r="DQ11" s="343"/>
      <c r="DR11" s="343"/>
      <c r="DS11" s="343"/>
      <c r="DT11" s="343"/>
      <c r="DU11" s="343"/>
      <c r="DV11" s="343"/>
      <c r="DW11" s="343"/>
      <c r="DX11" s="343"/>
      <c r="DY11" s="343"/>
      <c r="DZ11" s="343"/>
      <c r="EA11" s="343"/>
    </row>
    <row r="12" spans="1:131" ht="3" customHeight="1">
      <c r="A12" s="339"/>
      <c r="B12" s="339"/>
      <c r="C12" s="342"/>
      <c r="D12" s="2226"/>
      <c r="E12" s="2226"/>
      <c r="F12" s="2226"/>
      <c r="G12" s="2226"/>
      <c r="H12" s="2226"/>
      <c r="I12" s="2226"/>
      <c r="J12" s="2226"/>
      <c r="K12" s="2226"/>
      <c r="L12" s="2226"/>
      <c r="M12" s="2226"/>
      <c r="N12" s="2226"/>
      <c r="O12" s="2226"/>
      <c r="P12" s="2226"/>
      <c r="Q12" s="2226"/>
      <c r="R12" s="2226"/>
      <c r="S12" s="2226"/>
      <c r="T12" s="2226"/>
      <c r="U12" s="342"/>
      <c r="V12" s="339"/>
      <c r="X12" s="2208"/>
      <c r="Y12" s="2209"/>
      <c r="Z12" s="1857"/>
      <c r="AA12" s="1857"/>
      <c r="AB12" s="2387"/>
      <c r="AC12" s="2388"/>
      <c r="AD12" s="2388"/>
      <c r="AE12" s="2388"/>
      <c r="AF12" s="2388"/>
      <c r="AG12" s="2388"/>
      <c r="AH12" s="2388"/>
      <c r="AI12" s="2388"/>
      <c r="AJ12" s="2388"/>
      <c r="AK12" s="2388"/>
      <c r="AL12" s="2388"/>
      <c r="AM12" s="2388"/>
      <c r="AN12" s="2388"/>
      <c r="AO12" s="2388"/>
      <c r="AP12" s="2388"/>
      <c r="AQ12" s="2395"/>
      <c r="AR12" s="2396"/>
      <c r="AS12" s="2396"/>
      <c r="AT12" s="2396"/>
      <c r="AU12" s="2396"/>
      <c r="AV12" s="2396"/>
      <c r="AW12" s="2396"/>
      <c r="AX12" s="2396"/>
      <c r="AY12" s="2396"/>
      <c r="AZ12" s="2396"/>
      <c r="BA12" s="2396"/>
      <c r="BB12" s="2396"/>
      <c r="BC12" s="2396"/>
      <c r="BD12" s="2396"/>
      <c r="BE12" s="2396"/>
      <c r="BF12" s="2396"/>
      <c r="BG12" s="2396"/>
      <c r="BH12" s="2396"/>
      <c r="BI12" s="2396"/>
      <c r="BJ12" s="2396"/>
      <c r="BK12" s="2396"/>
      <c r="BL12" s="2396"/>
      <c r="BM12" s="2396"/>
      <c r="BN12" s="2396"/>
      <c r="BO12" s="2396"/>
      <c r="BP12" s="2396"/>
      <c r="BQ12" s="2396"/>
      <c r="BR12" s="2396"/>
      <c r="BS12" s="2396"/>
      <c r="BT12" s="2396"/>
      <c r="BU12" s="2396"/>
      <c r="BV12" s="2397"/>
      <c r="BY12" s="339"/>
      <c r="CE12" s="343"/>
      <c r="CF12" s="343"/>
      <c r="CG12" s="343"/>
      <c r="CH12" s="343"/>
      <c r="CI12" s="343"/>
      <c r="CJ12" s="343"/>
      <c r="CK12" s="343"/>
      <c r="CL12" s="343"/>
      <c r="CM12" s="343"/>
      <c r="CN12" s="343"/>
      <c r="CO12" s="343"/>
      <c r="CP12" s="343"/>
      <c r="CQ12" s="343"/>
      <c r="CR12" s="343"/>
      <c r="CS12" s="343"/>
      <c r="CT12" s="343"/>
      <c r="CU12" s="343"/>
      <c r="CV12" s="343"/>
      <c r="CW12" s="343"/>
      <c r="CX12" s="343"/>
      <c r="CY12" s="343"/>
      <c r="CZ12" s="343"/>
      <c r="DA12" s="343"/>
      <c r="DB12" s="343"/>
      <c r="DC12" s="343"/>
      <c r="DD12" s="343"/>
      <c r="DE12" s="343"/>
      <c r="DF12" s="343"/>
      <c r="DG12" s="343"/>
      <c r="DH12" s="343"/>
      <c r="DI12" s="343"/>
      <c r="DJ12" s="343"/>
      <c r="DK12" s="343"/>
      <c r="DL12" s="343"/>
      <c r="DM12" s="343"/>
      <c r="DN12" s="343"/>
      <c r="DO12" s="343"/>
      <c r="DP12" s="343"/>
      <c r="DQ12" s="343"/>
      <c r="DR12" s="343"/>
      <c r="DS12" s="343"/>
      <c r="DT12" s="343"/>
      <c r="DU12" s="343"/>
      <c r="DV12" s="343"/>
      <c r="DW12" s="343"/>
      <c r="DX12" s="343"/>
      <c r="DY12" s="343"/>
      <c r="DZ12" s="343"/>
      <c r="EA12" s="343"/>
    </row>
    <row r="13" spans="1:131" ht="3" customHeight="1">
      <c r="A13" s="339"/>
      <c r="B13" s="339"/>
      <c r="C13" s="339"/>
      <c r="D13" s="2226"/>
      <c r="E13" s="2226"/>
      <c r="F13" s="2226"/>
      <c r="G13" s="2226"/>
      <c r="H13" s="2226"/>
      <c r="I13" s="2226"/>
      <c r="J13" s="2226"/>
      <c r="K13" s="2226"/>
      <c r="L13" s="2226"/>
      <c r="M13" s="2226"/>
      <c r="N13" s="2226"/>
      <c r="O13" s="2226"/>
      <c r="P13" s="2226"/>
      <c r="Q13" s="2226"/>
      <c r="R13" s="2226"/>
      <c r="S13" s="2226"/>
      <c r="T13" s="2226"/>
      <c r="U13" s="339"/>
      <c r="V13" s="339"/>
      <c r="X13" s="2208"/>
      <c r="Y13" s="2209"/>
      <c r="Z13" s="1857"/>
      <c r="AA13" s="1857"/>
      <c r="AB13" s="2387"/>
      <c r="AC13" s="2388"/>
      <c r="AD13" s="2388"/>
      <c r="AE13" s="2388"/>
      <c r="AF13" s="2388"/>
      <c r="AG13" s="2388"/>
      <c r="AH13" s="2388"/>
      <c r="AI13" s="2388"/>
      <c r="AJ13" s="2388"/>
      <c r="AK13" s="2388"/>
      <c r="AL13" s="2388"/>
      <c r="AM13" s="2388"/>
      <c r="AN13" s="2388"/>
      <c r="AO13" s="2388"/>
      <c r="AP13" s="2388"/>
      <c r="AQ13" s="2395"/>
      <c r="AR13" s="2396"/>
      <c r="AS13" s="2396"/>
      <c r="AT13" s="2396"/>
      <c r="AU13" s="2396"/>
      <c r="AV13" s="2396"/>
      <c r="AW13" s="2396"/>
      <c r="AX13" s="2396"/>
      <c r="AY13" s="2396"/>
      <c r="AZ13" s="2396"/>
      <c r="BA13" s="2396"/>
      <c r="BB13" s="2396"/>
      <c r="BC13" s="2396"/>
      <c r="BD13" s="2396"/>
      <c r="BE13" s="2396"/>
      <c r="BF13" s="2396"/>
      <c r="BG13" s="2396"/>
      <c r="BH13" s="2396"/>
      <c r="BI13" s="2396"/>
      <c r="BJ13" s="2396"/>
      <c r="BK13" s="2396"/>
      <c r="BL13" s="2396"/>
      <c r="BM13" s="2396"/>
      <c r="BN13" s="2396"/>
      <c r="BO13" s="2396"/>
      <c r="BP13" s="2396"/>
      <c r="BQ13" s="2396"/>
      <c r="BR13" s="2396"/>
      <c r="BS13" s="2396"/>
      <c r="BT13" s="2396"/>
      <c r="BU13" s="2396"/>
      <c r="BV13" s="2397"/>
      <c r="BY13" s="339"/>
      <c r="CE13" s="343"/>
      <c r="CF13" s="343"/>
      <c r="CG13" s="343"/>
      <c r="CH13" s="343"/>
      <c r="CI13" s="343"/>
      <c r="CJ13" s="343"/>
      <c r="CK13" s="343"/>
      <c r="CL13" s="343"/>
      <c r="CM13" s="343"/>
      <c r="CN13" s="343"/>
      <c r="CO13" s="343"/>
      <c r="CP13" s="343"/>
      <c r="CQ13" s="343"/>
      <c r="CR13" s="343"/>
      <c r="CS13" s="343"/>
      <c r="CT13" s="343"/>
      <c r="CU13" s="343"/>
      <c r="CV13" s="343"/>
      <c r="CW13" s="343"/>
      <c r="CX13" s="343"/>
      <c r="CY13" s="343"/>
      <c r="CZ13" s="343"/>
      <c r="DA13" s="343"/>
      <c r="DB13" s="343"/>
      <c r="DC13" s="343"/>
      <c r="DD13" s="343"/>
      <c r="DE13" s="343"/>
      <c r="DF13" s="343"/>
      <c r="DG13" s="343"/>
      <c r="DH13" s="343"/>
      <c r="DI13" s="343"/>
      <c r="DJ13" s="343"/>
      <c r="DK13" s="343"/>
      <c r="DL13" s="343"/>
      <c r="DM13" s="343"/>
      <c r="DN13" s="343"/>
      <c r="DO13" s="343"/>
      <c r="DP13" s="343"/>
      <c r="DQ13" s="343"/>
      <c r="DR13" s="343"/>
      <c r="DS13" s="343"/>
      <c r="DT13" s="343"/>
      <c r="DU13" s="343"/>
      <c r="DV13" s="343"/>
      <c r="DW13" s="343"/>
      <c r="DX13" s="343"/>
      <c r="DY13" s="343"/>
      <c r="DZ13" s="343"/>
      <c r="EA13" s="343"/>
    </row>
    <row r="14" spans="1:131" ht="3" customHeight="1">
      <c r="A14" s="339"/>
      <c r="B14" s="339"/>
      <c r="C14" s="339"/>
      <c r="D14" s="339"/>
      <c r="E14" s="339"/>
      <c r="F14" s="339"/>
      <c r="G14" s="339"/>
      <c r="H14" s="339"/>
      <c r="I14" s="339"/>
      <c r="J14" s="339"/>
      <c r="K14" s="339"/>
      <c r="L14" s="339"/>
      <c r="M14" s="339"/>
      <c r="N14" s="339"/>
      <c r="O14" s="339"/>
      <c r="P14" s="339"/>
      <c r="Q14" s="339"/>
      <c r="R14" s="339"/>
      <c r="S14" s="339"/>
      <c r="T14" s="339"/>
      <c r="U14" s="339"/>
      <c r="V14" s="339"/>
      <c r="X14" s="2208"/>
      <c r="Y14" s="2209"/>
      <c r="Z14" s="1857"/>
      <c r="AA14" s="1857"/>
      <c r="AB14" s="2387"/>
      <c r="AC14" s="2388"/>
      <c r="AD14" s="2388"/>
      <c r="AE14" s="2388"/>
      <c r="AF14" s="2388"/>
      <c r="AG14" s="2388"/>
      <c r="AH14" s="2388"/>
      <c r="AI14" s="2388"/>
      <c r="AJ14" s="2388"/>
      <c r="AK14" s="2388"/>
      <c r="AL14" s="2388"/>
      <c r="AM14" s="2388"/>
      <c r="AN14" s="2388"/>
      <c r="AO14" s="2388"/>
      <c r="AP14" s="2388"/>
      <c r="AQ14" s="2395"/>
      <c r="AR14" s="2396"/>
      <c r="AS14" s="2396"/>
      <c r="AT14" s="2396"/>
      <c r="AU14" s="2396"/>
      <c r="AV14" s="2396"/>
      <c r="AW14" s="2396"/>
      <c r="AX14" s="2396"/>
      <c r="AY14" s="2396"/>
      <c r="AZ14" s="2396"/>
      <c r="BA14" s="2396"/>
      <c r="BB14" s="2396"/>
      <c r="BC14" s="2396"/>
      <c r="BD14" s="2396"/>
      <c r="BE14" s="2396"/>
      <c r="BF14" s="2396"/>
      <c r="BG14" s="2396"/>
      <c r="BH14" s="2396"/>
      <c r="BI14" s="2396"/>
      <c r="BJ14" s="2396"/>
      <c r="BK14" s="2396"/>
      <c r="BL14" s="2396"/>
      <c r="BM14" s="2396"/>
      <c r="BN14" s="2396"/>
      <c r="BO14" s="2396"/>
      <c r="BP14" s="2396"/>
      <c r="BQ14" s="2396"/>
      <c r="BR14" s="2396"/>
      <c r="BS14" s="2396"/>
      <c r="BT14" s="2396"/>
      <c r="BU14" s="2396"/>
      <c r="BV14" s="2397"/>
      <c r="BY14" s="339"/>
      <c r="CE14" s="343"/>
      <c r="CF14" s="343"/>
      <c r="CG14" s="343"/>
      <c r="CH14" s="343"/>
      <c r="CI14" s="343"/>
      <c r="CJ14" s="343"/>
      <c r="CK14" s="343"/>
      <c r="CL14" s="343"/>
      <c r="CM14" s="343"/>
      <c r="CN14" s="343"/>
      <c r="CO14" s="343"/>
      <c r="CP14" s="343"/>
      <c r="CQ14" s="343"/>
      <c r="CR14" s="343"/>
      <c r="CS14" s="343"/>
      <c r="CT14" s="343"/>
      <c r="CU14" s="343"/>
      <c r="CV14" s="343"/>
      <c r="CW14" s="343"/>
      <c r="CX14" s="343"/>
      <c r="CY14" s="343"/>
      <c r="CZ14" s="343"/>
      <c r="DA14" s="343"/>
      <c r="DB14" s="343"/>
      <c r="DC14" s="343"/>
      <c r="DD14" s="343"/>
      <c r="DE14" s="343"/>
      <c r="DF14" s="343"/>
      <c r="DG14" s="343"/>
      <c r="DH14" s="343"/>
      <c r="DI14" s="343"/>
      <c r="DJ14" s="343"/>
      <c r="DK14" s="343"/>
      <c r="DL14" s="343"/>
      <c r="DM14" s="343"/>
      <c r="DN14" s="343"/>
      <c r="DO14" s="343"/>
      <c r="DP14" s="343"/>
      <c r="DQ14" s="343"/>
      <c r="DR14" s="343"/>
      <c r="DS14" s="343"/>
      <c r="DT14" s="343"/>
      <c r="DU14" s="343"/>
      <c r="DV14" s="343"/>
      <c r="DW14" s="343"/>
      <c r="DX14" s="343"/>
      <c r="DY14" s="343"/>
      <c r="DZ14" s="343"/>
      <c r="EA14" s="343"/>
    </row>
    <row r="15" spans="1:131" ht="3" customHeight="1">
      <c r="A15" s="339"/>
      <c r="B15" s="339"/>
      <c r="C15" s="2227" t="s">
        <v>145</v>
      </c>
      <c r="D15" s="2228"/>
      <c r="E15" s="2228" t="s">
        <v>146</v>
      </c>
      <c r="F15" s="2228"/>
      <c r="G15" s="2228"/>
      <c r="H15" s="2228"/>
      <c r="I15" s="2228"/>
      <c r="J15" s="2228"/>
      <c r="K15" s="2228"/>
      <c r="L15" s="2231" t="s">
        <v>147</v>
      </c>
      <c r="M15" s="2231"/>
      <c r="N15" s="2231"/>
      <c r="O15" s="2228" t="s">
        <v>148</v>
      </c>
      <c r="P15" s="2228"/>
      <c r="Q15" s="2228"/>
      <c r="R15" s="2228"/>
      <c r="S15" s="2228"/>
      <c r="T15" s="2228"/>
      <c r="U15" s="2233"/>
      <c r="V15" s="339"/>
      <c r="X15" s="2208"/>
      <c r="Y15" s="2209"/>
      <c r="Z15" s="1857"/>
      <c r="AA15" s="1857"/>
      <c r="AB15" s="2387"/>
      <c r="AC15" s="2388"/>
      <c r="AD15" s="2388"/>
      <c r="AE15" s="2388"/>
      <c r="AF15" s="2388"/>
      <c r="AG15" s="2388"/>
      <c r="AH15" s="2388"/>
      <c r="AI15" s="2388"/>
      <c r="AJ15" s="2388"/>
      <c r="AK15" s="2388"/>
      <c r="AL15" s="2388"/>
      <c r="AM15" s="2388"/>
      <c r="AN15" s="2388"/>
      <c r="AO15" s="2388"/>
      <c r="AP15" s="2388"/>
      <c r="AQ15" s="2395"/>
      <c r="AR15" s="2396"/>
      <c r="AS15" s="2396"/>
      <c r="AT15" s="2396"/>
      <c r="AU15" s="2396"/>
      <c r="AV15" s="2396"/>
      <c r="AW15" s="2396"/>
      <c r="AX15" s="2396"/>
      <c r="AY15" s="2396"/>
      <c r="AZ15" s="2396"/>
      <c r="BA15" s="2396"/>
      <c r="BB15" s="2396"/>
      <c r="BC15" s="2396"/>
      <c r="BD15" s="2396"/>
      <c r="BE15" s="2396"/>
      <c r="BF15" s="2396"/>
      <c r="BG15" s="2396"/>
      <c r="BH15" s="2396"/>
      <c r="BI15" s="2396"/>
      <c r="BJ15" s="2396"/>
      <c r="BK15" s="2396"/>
      <c r="BL15" s="2396"/>
      <c r="BM15" s="2396"/>
      <c r="BN15" s="2396"/>
      <c r="BO15" s="2396"/>
      <c r="BP15" s="2396"/>
      <c r="BQ15" s="2396"/>
      <c r="BR15" s="2396"/>
      <c r="BS15" s="2396"/>
      <c r="BT15" s="2396"/>
      <c r="BU15" s="2396"/>
      <c r="BV15" s="2397"/>
      <c r="BY15" s="339"/>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row>
    <row r="16" spans="1:131" ht="3" customHeight="1">
      <c r="A16" s="339"/>
      <c r="B16" s="339"/>
      <c r="C16" s="2229"/>
      <c r="D16" s="2230"/>
      <c r="E16" s="2230"/>
      <c r="F16" s="2230"/>
      <c r="G16" s="2230"/>
      <c r="H16" s="2230"/>
      <c r="I16" s="2230"/>
      <c r="J16" s="2230"/>
      <c r="K16" s="2230"/>
      <c r="L16" s="2232"/>
      <c r="M16" s="2232"/>
      <c r="N16" s="2232"/>
      <c r="O16" s="2230"/>
      <c r="P16" s="2230"/>
      <c r="Q16" s="2230"/>
      <c r="R16" s="2230"/>
      <c r="S16" s="2230"/>
      <c r="T16" s="2230"/>
      <c r="U16" s="2234"/>
      <c r="V16" s="339"/>
      <c r="X16" s="2208"/>
      <c r="Y16" s="2209"/>
      <c r="Z16" s="1857"/>
      <c r="AA16" s="1857"/>
      <c r="AB16" s="2387"/>
      <c r="AC16" s="2388"/>
      <c r="AD16" s="2388"/>
      <c r="AE16" s="2388"/>
      <c r="AF16" s="2388"/>
      <c r="AG16" s="2388"/>
      <c r="AH16" s="2388"/>
      <c r="AI16" s="2388"/>
      <c r="AJ16" s="2388"/>
      <c r="AK16" s="2388"/>
      <c r="AL16" s="2388"/>
      <c r="AM16" s="2388"/>
      <c r="AN16" s="2388"/>
      <c r="AO16" s="2388"/>
      <c r="AP16" s="2388"/>
      <c r="AQ16" s="2395"/>
      <c r="AR16" s="2396"/>
      <c r="AS16" s="2396"/>
      <c r="AT16" s="2396"/>
      <c r="AU16" s="2396"/>
      <c r="AV16" s="2396"/>
      <c r="AW16" s="2396"/>
      <c r="AX16" s="2396"/>
      <c r="AY16" s="2396"/>
      <c r="AZ16" s="2396"/>
      <c r="BA16" s="2396"/>
      <c r="BB16" s="2396"/>
      <c r="BC16" s="2396"/>
      <c r="BD16" s="2396"/>
      <c r="BE16" s="2396"/>
      <c r="BF16" s="2396"/>
      <c r="BG16" s="2396"/>
      <c r="BH16" s="2396"/>
      <c r="BI16" s="2396"/>
      <c r="BJ16" s="2396"/>
      <c r="BK16" s="2396"/>
      <c r="BL16" s="2396"/>
      <c r="BM16" s="2396"/>
      <c r="BN16" s="2396"/>
      <c r="BO16" s="2396"/>
      <c r="BP16" s="2396"/>
      <c r="BQ16" s="2396"/>
      <c r="BR16" s="2396"/>
      <c r="BS16" s="2396"/>
      <c r="BT16" s="2396"/>
      <c r="BU16" s="2396"/>
      <c r="BV16" s="2397"/>
      <c r="BY16" s="339"/>
      <c r="CE16" s="343"/>
      <c r="CF16" s="343"/>
      <c r="CG16" s="343"/>
      <c r="CH16" s="343"/>
      <c r="CI16" s="343"/>
      <c r="CJ16" s="343"/>
      <c r="CK16" s="343"/>
      <c r="CL16" s="343"/>
      <c r="CM16" s="343"/>
      <c r="CN16" s="343"/>
      <c r="CO16" s="343"/>
      <c r="CP16" s="343"/>
      <c r="CQ16" s="343"/>
      <c r="CR16" s="343"/>
      <c r="CS16" s="343"/>
      <c r="CT16" s="343"/>
      <c r="CU16" s="343"/>
      <c r="CV16" s="343"/>
      <c r="CW16" s="343"/>
      <c r="CX16" s="343"/>
      <c r="CY16" s="343"/>
      <c r="CZ16" s="343"/>
      <c r="DA16" s="343"/>
      <c r="DB16" s="343"/>
      <c r="DC16" s="343"/>
      <c r="DD16" s="343"/>
      <c r="DE16" s="343"/>
      <c r="DF16" s="343"/>
      <c r="DG16" s="343"/>
      <c r="DH16" s="343"/>
      <c r="DI16" s="343"/>
      <c r="DJ16" s="343"/>
      <c r="DK16" s="343"/>
      <c r="DL16" s="343"/>
      <c r="DM16" s="343"/>
      <c r="DN16" s="343"/>
      <c r="DO16" s="343"/>
      <c r="DP16" s="343"/>
      <c r="DQ16" s="343"/>
      <c r="DR16" s="343"/>
      <c r="DS16" s="343"/>
      <c r="DT16" s="343"/>
      <c r="DU16" s="343"/>
      <c r="DV16" s="343"/>
      <c r="DW16" s="343"/>
      <c r="DX16" s="343"/>
      <c r="DY16" s="343"/>
      <c r="DZ16" s="343"/>
      <c r="EA16" s="343"/>
    </row>
    <row r="17" spans="1:131" ht="3" customHeight="1">
      <c r="A17" s="339"/>
      <c r="B17" s="339"/>
      <c r="C17" s="2229"/>
      <c r="D17" s="2230"/>
      <c r="E17" s="2230"/>
      <c r="F17" s="2230"/>
      <c r="G17" s="2230"/>
      <c r="H17" s="2230"/>
      <c r="I17" s="2230"/>
      <c r="J17" s="2230"/>
      <c r="K17" s="2230"/>
      <c r="L17" s="2232"/>
      <c r="M17" s="2232"/>
      <c r="N17" s="2232"/>
      <c r="O17" s="2230"/>
      <c r="P17" s="2230"/>
      <c r="Q17" s="2230"/>
      <c r="R17" s="2230"/>
      <c r="S17" s="2230"/>
      <c r="T17" s="2230"/>
      <c r="U17" s="2234"/>
      <c r="V17" s="339"/>
      <c r="X17" s="2208"/>
      <c r="Y17" s="2209"/>
      <c r="Z17" s="1857"/>
      <c r="AA17" s="1857"/>
      <c r="AB17" s="2387"/>
      <c r="AC17" s="2388"/>
      <c r="AD17" s="2388"/>
      <c r="AE17" s="2388"/>
      <c r="AF17" s="2388"/>
      <c r="AG17" s="2388"/>
      <c r="AH17" s="2388"/>
      <c r="AI17" s="2388"/>
      <c r="AJ17" s="2388"/>
      <c r="AK17" s="2388"/>
      <c r="AL17" s="2388"/>
      <c r="AM17" s="2388"/>
      <c r="AN17" s="2388"/>
      <c r="AO17" s="2388"/>
      <c r="AP17" s="2388"/>
      <c r="AQ17" s="2395"/>
      <c r="AR17" s="2396"/>
      <c r="AS17" s="2396"/>
      <c r="AT17" s="2396"/>
      <c r="AU17" s="2396"/>
      <c r="AV17" s="2396"/>
      <c r="AW17" s="2396"/>
      <c r="AX17" s="2396"/>
      <c r="AY17" s="2396"/>
      <c r="AZ17" s="2396"/>
      <c r="BA17" s="2396"/>
      <c r="BB17" s="2396"/>
      <c r="BC17" s="2396"/>
      <c r="BD17" s="2396"/>
      <c r="BE17" s="2396"/>
      <c r="BF17" s="2396"/>
      <c r="BG17" s="2396"/>
      <c r="BH17" s="2396"/>
      <c r="BI17" s="2396"/>
      <c r="BJ17" s="2396"/>
      <c r="BK17" s="2396"/>
      <c r="BL17" s="2396"/>
      <c r="BM17" s="2396"/>
      <c r="BN17" s="2396"/>
      <c r="BO17" s="2396"/>
      <c r="BP17" s="2396"/>
      <c r="BQ17" s="2396"/>
      <c r="BR17" s="2396"/>
      <c r="BS17" s="2396"/>
      <c r="BT17" s="2396"/>
      <c r="BU17" s="2396"/>
      <c r="BV17" s="2397"/>
      <c r="BY17" s="339"/>
      <c r="CE17" s="343"/>
      <c r="CF17" s="343"/>
      <c r="CG17" s="343"/>
      <c r="CH17" s="343"/>
      <c r="CI17" s="343"/>
      <c r="CJ17" s="343"/>
      <c r="CK17" s="343"/>
      <c r="CL17" s="343"/>
      <c r="CM17" s="343"/>
      <c r="CN17" s="343"/>
      <c r="CO17" s="343"/>
      <c r="CP17" s="343"/>
      <c r="CQ17" s="343"/>
      <c r="CR17" s="343"/>
      <c r="CS17" s="343"/>
      <c r="CT17" s="343"/>
      <c r="CU17" s="343"/>
      <c r="CV17" s="343"/>
      <c r="CW17" s="343"/>
      <c r="CX17" s="343"/>
      <c r="CY17" s="343"/>
      <c r="CZ17" s="343"/>
      <c r="DA17" s="343"/>
      <c r="DB17" s="343"/>
      <c r="DC17" s="343"/>
      <c r="DD17" s="343"/>
      <c r="DE17" s="343"/>
      <c r="DF17" s="343"/>
      <c r="DG17" s="343"/>
      <c r="DH17" s="343"/>
      <c r="DI17" s="343"/>
      <c r="DJ17" s="343"/>
      <c r="DK17" s="343"/>
      <c r="DL17" s="343"/>
      <c r="DM17" s="343"/>
      <c r="DN17" s="343"/>
      <c r="DO17" s="343"/>
      <c r="DP17" s="343"/>
      <c r="DQ17" s="343"/>
      <c r="DR17" s="343"/>
      <c r="DS17" s="343"/>
      <c r="DT17" s="343"/>
      <c r="DU17" s="343"/>
      <c r="DV17" s="343"/>
      <c r="DW17" s="343"/>
      <c r="DX17" s="343"/>
      <c r="DY17" s="343"/>
      <c r="DZ17" s="343"/>
      <c r="EA17" s="343"/>
    </row>
    <row r="18" spans="1:131" ht="3" customHeight="1">
      <c r="A18" s="339"/>
      <c r="B18" s="339"/>
      <c r="C18" s="2229"/>
      <c r="D18" s="2230"/>
      <c r="E18" s="2230"/>
      <c r="F18" s="2230"/>
      <c r="G18" s="2230"/>
      <c r="H18" s="2230"/>
      <c r="I18" s="2230"/>
      <c r="J18" s="2230"/>
      <c r="K18" s="2230"/>
      <c r="L18" s="2232"/>
      <c r="M18" s="2232"/>
      <c r="N18" s="2232"/>
      <c r="O18" s="2230"/>
      <c r="P18" s="2230"/>
      <c r="Q18" s="2230"/>
      <c r="R18" s="2230"/>
      <c r="S18" s="2230"/>
      <c r="T18" s="2230"/>
      <c r="U18" s="2234"/>
      <c r="V18" s="339"/>
      <c r="X18" s="2208"/>
      <c r="Y18" s="2209"/>
      <c r="Z18" s="1857"/>
      <c r="AA18" s="1857"/>
      <c r="AB18" s="2387"/>
      <c r="AC18" s="2388"/>
      <c r="AD18" s="2388"/>
      <c r="AE18" s="2388"/>
      <c r="AF18" s="2388"/>
      <c r="AG18" s="2388"/>
      <c r="AH18" s="2388"/>
      <c r="AI18" s="2388"/>
      <c r="AJ18" s="2388"/>
      <c r="AK18" s="2388"/>
      <c r="AL18" s="2388"/>
      <c r="AM18" s="2388"/>
      <c r="AN18" s="2388"/>
      <c r="AO18" s="2388"/>
      <c r="AP18" s="2388"/>
      <c r="AQ18" s="2395"/>
      <c r="AR18" s="2396"/>
      <c r="AS18" s="2396"/>
      <c r="AT18" s="2396"/>
      <c r="AU18" s="2396"/>
      <c r="AV18" s="2396"/>
      <c r="AW18" s="2396"/>
      <c r="AX18" s="2396"/>
      <c r="AY18" s="2396"/>
      <c r="AZ18" s="2396"/>
      <c r="BA18" s="2396"/>
      <c r="BB18" s="2396"/>
      <c r="BC18" s="2396"/>
      <c r="BD18" s="2396"/>
      <c r="BE18" s="2396"/>
      <c r="BF18" s="2396"/>
      <c r="BG18" s="2396"/>
      <c r="BH18" s="2396"/>
      <c r="BI18" s="2396"/>
      <c r="BJ18" s="2396"/>
      <c r="BK18" s="2396"/>
      <c r="BL18" s="2396"/>
      <c r="BM18" s="2396"/>
      <c r="BN18" s="2396"/>
      <c r="BO18" s="2396"/>
      <c r="BP18" s="2396"/>
      <c r="BQ18" s="2396"/>
      <c r="BR18" s="2396"/>
      <c r="BS18" s="2396"/>
      <c r="BT18" s="2396"/>
      <c r="BU18" s="2396"/>
      <c r="BV18" s="2397"/>
      <c r="BY18" s="339"/>
      <c r="CE18" s="343"/>
      <c r="CF18" s="343"/>
      <c r="CG18" s="343"/>
      <c r="CH18" s="343"/>
      <c r="CI18" s="343"/>
      <c r="CJ18" s="343"/>
      <c r="CK18" s="343"/>
      <c r="CL18" s="343"/>
      <c r="CM18" s="343"/>
      <c r="CN18" s="343"/>
      <c r="CO18" s="343"/>
      <c r="CP18" s="343"/>
      <c r="CQ18" s="343"/>
      <c r="CR18" s="343"/>
      <c r="CS18" s="343"/>
      <c r="CT18" s="343"/>
      <c r="CU18" s="343"/>
      <c r="CV18" s="343"/>
      <c r="CW18" s="343"/>
      <c r="CX18" s="343"/>
      <c r="CY18" s="343"/>
      <c r="CZ18" s="343"/>
      <c r="DA18" s="343"/>
      <c r="DB18" s="343"/>
      <c r="DC18" s="343"/>
      <c r="DD18" s="343"/>
      <c r="DE18" s="343"/>
      <c r="DF18" s="343"/>
      <c r="DG18" s="343"/>
      <c r="DH18" s="343"/>
      <c r="DI18" s="343"/>
      <c r="DJ18" s="343"/>
      <c r="DK18" s="343"/>
      <c r="DL18" s="343"/>
      <c r="DM18" s="343"/>
      <c r="DN18" s="343"/>
      <c r="DO18" s="343"/>
      <c r="DP18" s="343"/>
      <c r="DQ18" s="343"/>
      <c r="DR18" s="343"/>
      <c r="DS18" s="343"/>
      <c r="DT18" s="343"/>
      <c r="DU18" s="343"/>
      <c r="DV18" s="343"/>
      <c r="DW18" s="343"/>
      <c r="DX18" s="343"/>
      <c r="DY18" s="343"/>
      <c r="DZ18" s="343"/>
      <c r="EA18" s="343"/>
    </row>
    <row r="19" spans="1:131" ht="3" customHeight="1">
      <c r="A19" s="339"/>
      <c r="B19" s="339"/>
      <c r="C19" s="2229"/>
      <c r="D19" s="2230"/>
      <c r="E19" s="2230"/>
      <c r="F19" s="2230"/>
      <c r="G19" s="2230"/>
      <c r="H19" s="2230"/>
      <c r="I19" s="2230"/>
      <c r="J19" s="2230"/>
      <c r="K19" s="2230"/>
      <c r="L19" s="2232"/>
      <c r="M19" s="2232"/>
      <c r="N19" s="2232"/>
      <c r="O19" s="2230"/>
      <c r="P19" s="2230"/>
      <c r="Q19" s="2230"/>
      <c r="R19" s="2230"/>
      <c r="S19" s="2230"/>
      <c r="T19" s="2230"/>
      <c r="U19" s="2234"/>
      <c r="V19" s="339"/>
      <c r="X19" s="2208"/>
      <c r="Y19" s="2209"/>
      <c r="Z19" s="1857">
        <v>3</v>
      </c>
      <c r="AA19" s="1857"/>
      <c r="AB19" s="2387">
        <f>IF(申告書作成!AN308=2,申告書作成!C298,0)</f>
        <v>0</v>
      </c>
      <c r="AC19" s="2388"/>
      <c r="AD19" s="2388"/>
      <c r="AE19" s="2388"/>
      <c r="AF19" s="2388"/>
      <c r="AG19" s="2388"/>
      <c r="AH19" s="2388"/>
      <c r="AI19" s="2388"/>
      <c r="AJ19" s="2388"/>
      <c r="AK19" s="2388"/>
      <c r="AL19" s="2388"/>
      <c r="AM19" s="2388"/>
      <c r="AN19" s="2388"/>
      <c r="AO19" s="2388"/>
      <c r="AP19" s="2388"/>
      <c r="AQ19" s="2395">
        <f>IF(申告書作成!AN308=2,申告書作成!T298,0)</f>
        <v>0</v>
      </c>
      <c r="AR19" s="2396"/>
      <c r="AS19" s="2396"/>
      <c r="AT19" s="2396"/>
      <c r="AU19" s="2396"/>
      <c r="AV19" s="2396"/>
      <c r="AW19" s="2396"/>
      <c r="AX19" s="2396"/>
      <c r="AY19" s="2396"/>
      <c r="AZ19" s="2396"/>
      <c r="BA19" s="2396"/>
      <c r="BB19" s="2396"/>
      <c r="BC19" s="2396"/>
      <c r="BD19" s="2396"/>
      <c r="BE19" s="2396"/>
      <c r="BF19" s="2396"/>
      <c r="BG19" s="2396"/>
      <c r="BH19" s="2396"/>
      <c r="BI19" s="2396"/>
      <c r="BJ19" s="2396"/>
      <c r="BK19" s="2396"/>
      <c r="BL19" s="2396"/>
      <c r="BM19" s="2396"/>
      <c r="BN19" s="2396"/>
      <c r="BO19" s="2396"/>
      <c r="BP19" s="2396"/>
      <c r="BQ19" s="2396"/>
      <c r="BR19" s="2396"/>
      <c r="BS19" s="2396"/>
      <c r="BT19" s="2396"/>
      <c r="BU19" s="2396"/>
      <c r="BV19" s="2397"/>
      <c r="BY19" s="339"/>
      <c r="CE19" s="343"/>
      <c r="CF19" s="343"/>
      <c r="CG19" s="343"/>
      <c r="CH19" s="343"/>
      <c r="CI19" s="343"/>
      <c r="CJ19" s="343"/>
      <c r="CK19" s="343"/>
      <c r="CL19" s="343"/>
      <c r="CM19" s="343"/>
      <c r="CN19" s="343"/>
      <c r="CO19" s="343"/>
      <c r="CP19" s="343"/>
      <c r="CQ19" s="343"/>
      <c r="CR19" s="343"/>
      <c r="CS19" s="343"/>
      <c r="CT19" s="343"/>
      <c r="CU19" s="343"/>
      <c r="CV19" s="343"/>
      <c r="CW19" s="343"/>
      <c r="CX19" s="343"/>
      <c r="CY19" s="343"/>
      <c r="CZ19" s="343"/>
      <c r="DA19" s="343"/>
      <c r="DB19" s="343"/>
      <c r="DC19" s="343"/>
      <c r="DD19" s="343"/>
      <c r="DE19" s="343"/>
      <c r="DF19" s="343"/>
      <c r="DG19" s="343"/>
      <c r="DH19" s="343"/>
      <c r="DI19" s="343"/>
      <c r="DJ19" s="343"/>
      <c r="DK19" s="343"/>
      <c r="DL19" s="343"/>
      <c r="DM19" s="343"/>
      <c r="DN19" s="343"/>
      <c r="DO19" s="343"/>
      <c r="DP19" s="343"/>
      <c r="DQ19" s="343"/>
      <c r="DR19" s="343"/>
      <c r="DS19" s="343"/>
      <c r="DT19" s="343"/>
      <c r="DU19" s="343"/>
      <c r="DV19" s="343"/>
      <c r="DW19" s="343"/>
      <c r="DX19" s="343"/>
      <c r="DY19" s="343"/>
      <c r="DZ19" s="343"/>
      <c r="EA19" s="343"/>
    </row>
    <row r="20" spans="1:131" ht="3" customHeight="1">
      <c r="A20" s="339"/>
      <c r="B20" s="339"/>
      <c r="C20" s="2229"/>
      <c r="D20" s="2230"/>
      <c r="E20" s="2230"/>
      <c r="F20" s="2230"/>
      <c r="G20" s="2230"/>
      <c r="H20" s="2230"/>
      <c r="I20" s="2230"/>
      <c r="J20" s="2230"/>
      <c r="K20" s="2230"/>
      <c r="L20" s="2232"/>
      <c r="M20" s="2232"/>
      <c r="N20" s="2232"/>
      <c r="O20" s="2230"/>
      <c r="P20" s="2230"/>
      <c r="Q20" s="2230"/>
      <c r="R20" s="2230"/>
      <c r="S20" s="2230"/>
      <c r="T20" s="2230"/>
      <c r="U20" s="2234"/>
      <c r="V20" s="339"/>
      <c r="X20" s="2208"/>
      <c r="Y20" s="2209"/>
      <c r="Z20" s="1857"/>
      <c r="AA20" s="1857"/>
      <c r="AB20" s="2387"/>
      <c r="AC20" s="2388"/>
      <c r="AD20" s="2388"/>
      <c r="AE20" s="2388"/>
      <c r="AF20" s="2388"/>
      <c r="AG20" s="2388"/>
      <c r="AH20" s="2388"/>
      <c r="AI20" s="2388"/>
      <c r="AJ20" s="2388"/>
      <c r="AK20" s="2388"/>
      <c r="AL20" s="2388"/>
      <c r="AM20" s="2388"/>
      <c r="AN20" s="2388"/>
      <c r="AO20" s="2388"/>
      <c r="AP20" s="2388"/>
      <c r="AQ20" s="2395"/>
      <c r="AR20" s="2396"/>
      <c r="AS20" s="2396"/>
      <c r="AT20" s="2396"/>
      <c r="AU20" s="2396"/>
      <c r="AV20" s="2396"/>
      <c r="AW20" s="2396"/>
      <c r="AX20" s="2396"/>
      <c r="AY20" s="2396"/>
      <c r="AZ20" s="2396"/>
      <c r="BA20" s="2396"/>
      <c r="BB20" s="2396"/>
      <c r="BC20" s="2396"/>
      <c r="BD20" s="2396"/>
      <c r="BE20" s="2396"/>
      <c r="BF20" s="2396"/>
      <c r="BG20" s="2396"/>
      <c r="BH20" s="2396"/>
      <c r="BI20" s="2396"/>
      <c r="BJ20" s="2396"/>
      <c r="BK20" s="2396"/>
      <c r="BL20" s="2396"/>
      <c r="BM20" s="2396"/>
      <c r="BN20" s="2396"/>
      <c r="BO20" s="2396"/>
      <c r="BP20" s="2396"/>
      <c r="BQ20" s="2396"/>
      <c r="BR20" s="2396"/>
      <c r="BS20" s="2396"/>
      <c r="BT20" s="2396"/>
      <c r="BU20" s="2396"/>
      <c r="BV20" s="2397"/>
      <c r="BY20" s="339"/>
      <c r="CE20" s="343"/>
      <c r="CF20" s="343"/>
      <c r="CG20" s="343"/>
      <c r="CH20" s="343"/>
      <c r="CI20" s="343"/>
      <c r="DD20" s="343"/>
      <c r="DE20" s="343"/>
      <c r="DF20" s="343"/>
      <c r="DG20" s="343"/>
      <c r="DH20" s="343"/>
      <c r="DI20" s="343"/>
      <c r="DJ20" s="343"/>
      <c r="DK20" s="343"/>
      <c r="DL20" s="343"/>
      <c r="DM20" s="343"/>
      <c r="DN20" s="343"/>
      <c r="DO20" s="343"/>
      <c r="DP20" s="343"/>
      <c r="DQ20" s="343"/>
      <c r="DR20" s="343"/>
      <c r="DS20" s="343"/>
      <c r="DT20" s="343"/>
      <c r="DU20" s="343"/>
      <c r="DV20" s="343"/>
      <c r="DW20" s="343"/>
      <c r="DX20" s="343"/>
      <c r="DY20" s="343"/>
      <c r="DZ20" s="343"/>
      <c r="EA20" s="343"/>
    </row>
    <row r="21" spans="1:131" ht="3" customHeight="1">
      <c r="A21" s="339"/>
      <c r="B21" s="339"/>
      <c r="C21" s="2170">
        <v>1</v>
      </c>
      <c r="D21" s="2171"/>
      <c r="E21" s="2238"/>
      <c r="F21" s="2239"/>
      <c r="G21" s="2239"/>
      <c r="H21" s="2239"/>
      <c r="I21" s="2239"/>
      <c r="J21" s="2239"/>
      <c r="K21" s="2235" t="s">
        <v>189</v>
      </c>
      <c r="L21" s="2172"/>
      <c r="M21" s="2172"/>
      <c r="N21" s="2172"/>
      <c r="O21" s="2161">
        <f>申告書作成!I40</f>
        <v>0</v>
      </c>
      <c r="P21" s="2162"/>
      <c r="Q21" s="2162"/>
      <c r="R21" s="2162"/>
      <c r="S21" s="2162"/>
      <c r="T21" s="2162"/>
      <c r="U21" s="2163"/>
      <c r="V21" s="339"/>
      <c r="X21" s="2208"/>
      <c r="Y21" s="2209"/>
      <c r="Z21" s="1857"/>
      <c r="AA21" s="1857"/>
      <c r="AB21" s="2387"/>
      <c r="AC21" s="2388"/>
      <c r="AD21" s="2388"/>
      <c r="AE21" s="2388"/>
      <c r="AF21" s="2388"/>
      <c r="AG21" s="2388"/>
      <c r="AH21" s="2388"/>
      <c r="AI21" s="2388"/>
      <c r="AJ21" s="2388"/>
      <c r="AK21" s="2388"/>
      <c r="AL21" s="2388"/>
      <c r="AM21" s="2388"/>
      <c r="AN21" s="2388"/>
      <c r="AO21" s="2388"/>
      <c r="AP21" s="2388"/>
      <c r="AQ21" s="2395"/>
      <c r="AR21" s="2396"/>
      <c r="AS21" s="2396"/>
      <c r="AT21" s="2396"/>
      <c r="AU21" s="2396"/>
      <c r="AV21" s="2396"/>
      <c r="AW21" s="2396"/>
      <c r="AX21" s="2396"/>
      <c r="AY21" s="2396"/>
      <c r="AZ21" s="2396"/>
      <c r="BA21" s="2396"/>
      <c r="BB21" s="2396"/>
      <c r="BC21" s="2396"/>
      <c r="BD21" s="2396"/>
      <c r="BE21" s="2396"/>
      <c r="BF21" s="2396"/>
      <c r="BG21" s="2396"/>
      <c r="BH21" s="2396"/>
      <c r="BI21" s="2396"/>
      <c r="BJ21" s="2396"/>
      <c r="BK21" s="2396"/>
      <c r="BL21" s="2396"/>
      <c r="BM21" s="2396"/>
      <c r="BN21" s="2396"/>
      <c r="BO21" s="2396"/>
      <c r="BP21" s="2396"/>
      <c r="BQ21" s="2396"/>
      <c r="BR21" s="2396"/>
      <c r="BS21" s="2396"/>
      <c r="BT21" s="2396"/>
      <c r="BU21" s="2396"/>
      <c r="BV21" s="2397"/>
      <c r="BY21" s="339"/>
      <c r="CE21" s="343"/>
      <c r="CF21" s="343"/>
      <c r="CG21" s="343"/>
      <c r="CH21" s="343"/>
      <c r="CI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row>
    <row r="22" spans="1:131" ht="3" customHeight="1">
      <c r="A22" s="339"/>
      <c r="B22" s="339"/>
      <c r="C22" s="2170"/>
      <c r="D22" s="2171"/>
      <c r="E22" s="2240"/>
      <c r="F22" s="2241"/>
      <c r="G22" s="2241"/>
      <c r="H22" s="2241"/>
      <c r="I22" s="2241"/>
      <c r="J22" s="2241"/>
      <c r="K22" s="2236"/>
      <c r="L22" s="2172"/>
      <c r="M22" s="2172"/>
      <c r="N22" s="2172"/>
      <c r="O22" s="2164"/>
      <c r="P22" s="2165"/>
      <c r="Q22" s="2165"/>
      <c r="R22" s="2165"/>
      <c r="S22" s="2165"/>
      <c r="T22" s="2165"/>
      <c r="U22" s="2166"/>
      <c r="V22" s="339"/>
      <c r="X22" s="2208"/>
      <c r="Y22" s="2209"/>
      <c r="Z22" s="1857"/>
      <c r="AA22" s="1857"/>
      <c r="AB22" s="2387"/>
      <c r="AC22" s="2388"/>
      <c r="AD22" s="2388"/>
      <c r="AE22" s="2388"/>
      <c r="AF22" s="2388"/>
      <c r="AG22" s="2388"/>
      <c r="AH22" s="2388"/>
      <c r="AI22" s="2388"/>
      <c r="AJ22" s="2388"/>
      <c r="AK22" s="2388"/>
      <c r="AL22" s="2388"/>
      <c r="AM22" s="2388"/>
      <c r="AN22" s="2388"/>
      <c r="AO22" s="2388"/>
      <c r="AP22" s="2388"/>
      <c r="AQ22" s="2395"/>
      <c r="AR22" s="2396"/>
      <c r="AS22" s="2396"/>
      <c r="AT22" s="2396"/>
      <c r="AU22" s="2396"/>
      <c r="AV22" s="2396"/>
      <c r="AW22" s="2396"/>
      <c r="AX22" s="2396"/>
      <c r="AY22" s="2396"/>
      <c r="AZ22" s="2396"/>
      <c r="BA22" s="2396"/>
      <c r="BB22" s="2396"/>
      <c r="BC22" s="2396"/>
      <c r="BD22" s="2396"/>
      <c r="BE22" s="2396"/>
      <c r="BF22" s="2396"/>
      <c r="BG22" s="2396"/>
      <c r="BH22" s="2396"/>
      <c r="BI22" s="2396"/>
      <c r="BJ22" s="2396"/>
      <c r="BK22" s="2396"/>
      <c r="BL22" s="2396"/>
      <c r="BM22" s="2396"/>
      <c r="BN22" s="2396"/>
      <c r="BO22" s="2396"/>
      <c r="BP22" s="2396"/>
      <c r="BQ22" s="2396"/>
      <c r="BR22" s="2396"/>
      <c r="BS22" s="2396"/>
      <c r="BT22" s="2396"/>
      <c r="BU22" s="2396"/>
      <c r="BV22" s="2397"/>
      <c r="BY22" s="339"/>
      <c r="CE22" s="343"/>
      <c r="CF22" s="343"/>
      <c r="CG22" s="343"/>
      <c r="CH22" s="343"/>
      <c r="CI22" s="343"/>
      <c r="DD22" s="343"/>
      <c r="DE22" s="343"/>
      <c r="DF22" s="343"/>
      <c r="DG22" s="343"/>
      <c r="DH22" s="343"/>
      <c r="DI22" s="343"/>
      <c r="DJ22" s="343"/>
      <c r="DK22" s="343"/>
      <c r="DL22" s="343"/>
      <c r="DM22" s="343"/>
      <c r="DN22" s="343"/>
      <c r="DO22" s="343"/>
      <c r="DP22" s="343"/>
      <c r="DQ22" s="343"/>
      <c r="DR22" s="343"/>
      <c r="DS22" s="343"/>
      <c r="DT22" s="343"/>
      <c r="DU22" s="343"/>
      <c r="DV22" s="343"/>
      <c r="DW22" s="343"/>
      <c r="DX22" s="343"/>
      <c r="DY22" s="343"/>
      <c r="DZ22" s="343"/>
      <c r="EA22" s="343"/>
    </row>
    <row r="23" spans="1:131" ht="3" customHeight="1">
      <c r="A23" s="339"/>
      <c r="B23" s="339"/>
      <c r="C23" s="2170"/>
      <c r="D23" s="2171"/>
      <c r="E23" s="2240"/>
      <c r="F23" s="2241"/>
      <c r="G23" s="2241"/>
      <c r="H23" s="2241"/>
      <c r="I23" s="2241"/>
      <c r="J23" s="2241"/>
      <c r="K23" s="2236"/>
      <c r="L23" s="2172"/>
      <c r="M23" s="2172"/>
      <c r="N23" s="2172"/>
      <c r="O23" s="2164"/>
      <c r="P23" s="2165"/>
      <c r="Q23" s="2165"/>
      <c r="R23" s="2165"/>
      <c r="S23" s="2165"/>
      <c r="T23" s="2165"/>
      <c r="U23" s="2166"/>
      <c r="V23" s="339"/>
      <c r="X23" s="2208"/>
      <c r="Y23" s="2209"/>
      <c r="Z23" s="1857"/>
      <c r="AA23" s="1857"/>
      <c r="AB23" s="2387"/>
      <c r="AC23" s="2388"/>
      <c r="AD23" s="2388"/>
      <c r="AE23" s="2388"/>
      <c r="AF23" s="2388"/>
      <c r="AG23" s="2388"/>
      <c r="AH23" s="2388"/>
      <c r="AI23" s="2388"/>
      <c r="AJ23" s="2388"/>
      <c r="AK23" s="2388"/>
      <c r="AL23" s="2388"/>
      <c r="AM23" s="2388"/>
      <c r="AN23" s="2388"/>
      <c r="AO23" s="2388"/>
      <c r="AP23" s="2388"/>
      <c r="AQ23" s="2395"/>
      <c r="AR23" s="2396"/>
      <c r="AS23" s="2396"/>
      <c r="AT23" s="2396"/>
      <c r="AU23" s="2396"/>
      <c r="AV23" s="2396"/>
      <c r="AW23" s="2396"/>
      <c r="AX23" s="2396"/>
      <c r="AY23" s="2396"/>
      <c r="AZ23" s="2396"/>
      <c r="BA23" s="2396"/>
      <c r="BB23" s="2396"/>
      <c r="BC23" s="2396"/>
      <c r="BD23" s="2396"/>
      <c r="BE23" s="2396"/>
      <c r="BF23" s="2396"/>
      <c r="BG23" s="2396"/>
      <c r="BH23" s="2396"/>
      <c r="BI23" s="2396"/>
      <c r="BJ23" s="2396"/>
      <c r="BK23" s="2396"/>
      <c r="BL23" s="2396"/>
      <c r="BM23" s="2396"/>
      <c r="BN23" s="2396"/>
      <c r="BO23" s="2396"/>
      <c r="BP23" s="2396"/>
      <c r="BQ23" s="2396"/>
      <c r="BR23" s="2396"/>
      <c r="BS23" s="2396"/>
      <c r="BT23" s="2396"/>
      <c r="BU23" s="2396"/>
      <c r="BV23" s="2397"/>
      <c r="BY23" s="339"/>
      <c r="CE23" s="343"/>
      <c r="CF23" s="343"/>
      <c r="CG23" s="343"/>
      <c r="CH23" s="343"/>
      <c r="CI23" s="343"/>
      <c r="DD23" s="343"/>
      <c r="DE23" s="343"/>
      <c r="DF23" s="343"/>
      <c r="DG23" s="343"/>
      <c r="DH23" s="343"/>
      <c r="DI23" s="343"/>
      <c r="DJ23" s="343"/>
      <c r="DK23" s="343"/>
      <c r="DL23" s="343"/>
      <c r="DM23" s="343"/>
      <c r="DN23" s="343"/>
      <c r="DO23" s="343"/>
      <c r="DP23" s="343"/>
      <c r="DQ23" s="343"/>
      <c r="DR23" s="343"/>
      <c r="DS23" s="343"/>
      <c r="DT23" s="343"/>
      <c r="DU23" s="343"/>
      <c r="DV23" s="343"/>
      <c r="DW23" s="343"/>
      <c r="DX23" s="343"/>
      <c r="DY23" s="343"/>
      <c r="DZ23" s="343"/>
      <c r="EA23" s="343"/>
    </row>
    <row r="24" spans="1:131" ht="3" customHeight="1">
      <c r="A24" s="339"/>
      <c r="B24" s="339"/>
      <c r="C24" s="2170"/>
      <c r="D24" s="2171"/>
      <c r="E24" s="2240"/>
      <c r="F24" s="2241"/>
      <c r="G24" s="2241"/>
      <c r="H24" s="2241"/>
      <c r="I24" s="2241"/>
      <c r="J24" s="2241"/>
      <c r="K24" s="2236"/>
      <c r="L24" s="2172"/>
      <c r="M24" s="2172"/>
      <c r="N24" s="2172"/>
      <c r="O24" s="2164"/>
      <c r="P24" s="2165"/>
      <c r="Q24" s="2165"/>
      <c r="R24" s="2165"/>
      <c r="S24" s="2165"/>
      <c r="T24" s="2165"/>
      <c r="U24" s="2166"/>
      <c r="V24" s="339"/>
      <c r="X24" s="2208"/>
      <c r="Y24" s="2209"/>
      <c r="Z24" s="1857"/>
      <c r="AA24" s="1857"/>
      <c r="AB24" s="2387"/>
      <c r="AC24" s="2388"/>
      <c r="AD24" s="2388"/>
      <c r="AE24" s="2388"/>
      <c r="AF24" s="2388"/>
      <c r="AG24" s="2388"/>
      <c r="AH24" s="2388"/>
      <c r="AI24" s="2388"/>
      <c r="AJ24" s="2388"/>
      <c r="AK24" s="2388"/>
      <c r="AL24" s="2388"/>
      <c r="AM24" s="2388"/>
      <c r="AN24" s="2388"/>
      <c r="AO24" s="2388"/>
      <c r="AP24" s="2388"/>
      <c r="AQ24" s="2395"/>
      <c r="AR24" s="2396"/>
      <c r="AS24" s="2396"/>
      <c r="AT24" s="2396"/>
      <c r="AU24" s="2396"/>
      <c r="AV24" s="2396"/>
      <c r="AW24" s="2396"/>
      <c r="AX24" s="2396"/>
      <c r="AY24" s="2396"/>
      <c r="AZ24" s="2396"/>
      <c r="BA24" s="2396"/>
      <c r="BB24" s="2396"/>
      <c r="BC24" s="2396"/>
      <c r="BD24" s="2396"/>
      <c r="BE24" s="2396"/>
      <c r="BF24" s="2396"/>
      <c r="BG24" s="2396"/>
      <c r="BH24" s="2396"/>
      <c r="BI24" s="2396"/>
      <c r="BJ24" s="2396"/>
      <c r="BK24" s="2396"/>
      <c r="BL24" s="2396"/>
      <c r="BM24" s="2396"/>
      <c r="BN24" s="2396"/>
      <c r="BO24" s="2396"/>
      <c r="BP24" s="2396"/>
      <c r="BQ24" s="2396"/>
      <c r="BR24" s="2396"/>
      <c r="BS24" s="2396"/>
      <c r="BT24" s="2396"/>
      <c r="BU24" s="2396"/>
      <c r="BV24" s="2397"/>
      <c r="BY24" s="339"/>
      <c r="CE24" s="343"/>
      <c r="CF24" s="343"/>
      <c r="CG24" s="343"/>
      <c r="CH24" s="343"/>
      <c r="CI24" s="343"/>
      <c r="DD24" s="343"/>
      <c r="DE24" s="343"/>
      <c r="DF24" s="343"/>
      <c r="DG24" s="343"/>
      <c r="DH24" s="343"/>
      <c r="DI24" s="343"/>
      <c r="DJ24" s="343"/>
      <c r="DK24" s="343"/>
      <c r="DL24" s="343"/>
      <c r="DM24" s="343"/>
      <c r="DN24" s="343"/>
      <c r="DO24" s="343"/>
      <c r="DP24" s="343"/>
      <c r="DQ24" s="343"/>
      <c r="DR24" s="343"/>
      <c r="DS24" s="343"/>
      <c r="DT24" s="343"/>
      <c r="DU24" s="343"/>
      <c r="DV24" s="343"/>
      <c r="DW24" s="343"/>
      <c r="DX24" s="343"/>
      <c r="DY24" s="343"/>
      <c r="DZ24" s="343"/>
      <c r="EA24" s="343"/>
    </row>
    <row r="25" spans="1:131" ht="3" customHeight="1">
      <c r="A25" s="339"/>
      <c r="B25" s="339"/>
      <c r="C25" s="2170"/>
      <c r="D25" s="2171"/>
      <c r="E25" s="2242"/>
      <c r="F25" s="2243"/>
      <c r="G25" s="2243"/>
      <c r="H25" s="2243"/>
      <c r="I25" s="2243"/>
      <c r="J25" s="2243"/>
      <c r="K25" s="2237"/>
      <c r="L25" s="2172"/>
      <c r="M25" s="2172"/>
      <c r="N25" s="2172"/>
      <c r="O25" s="2167"/>
      <c r="P25" s="2168"/>
      <c r="Q25" s="2168"/>
      <c r="R25" s="2168"/>
      <c r="S25" s="2168"/>
      <c r="T25" s="2168"/>
      <c r="U25" s="2169"/>
      <c r="V25" s="339"/>
      <c r="X25" s="2208"/>
      <c r="Y25" s="2209"/>
      <c r="Z25" s="1857"/>
      <c r="AA25" s="1857"/>
      <c r="AB25" s="2387"/>
      <c r="AC25" s="2388"/>
      <c r="AD25" s="2388"/>
      <c r="AE25" s="2388"/>
      <c r="AF25" s="2388"/>
      <c r="AG25" s="2388"/>
      <c r="AH25" s="2388"/>
      <c r="AI25" s="2388"/>
      <c r="AJ25" s="2388"/>
      <c r="AK25" s="2388"/>
      <c r="AL25" s="2388"/>
      <c r="AM25" s="2388"/>
      <c r="AN25" s="2388"/>
      <c r="AO25" s="2388"/>
      <c r="AP25" s="2388"/>
      <c r="AQ25" s="2395"/>
      <c r="AR25" s="2396"/>
      <c r="AS25" s="2396"/>
      <c r="AT25" s="2396"/>
      <c r="AU25" s="2396"/>
      <c r="AV25" s="2396"/>
      <c r="AW25" s="2396"/>
      <c r="AX25" s="2396"/>
      <c r="AY25" s="2396"/>
      <c r="AZ25" s="2396"/>
      <c r="BA25" s="2396"/>
      <c r="BB25" s="2396"/>
      <c r="BC25" s="2396"/>
      <c r="BD25" s="2396"/>
      <c r="BE25" s="2396"/>
      <c r="BF25" s="2396"/>
      <c r="BG25" s="2396"/>
      <c r="BH25" s="2396"/>
      <c r="BI25" s="2396"/>
      <c r="BJ25" s="2396"/>
      <c r="BK25" s="2396"/>
      <c r="BL25" s="2396"/>
      <c r="BM25" s="2396"/>
      <c r="BN25" s="2396"/>
      <c r="BO25" s="2396"/>
      <c r="BP25" s="2396"/>
      <c r="BQ25" s="2396"/>
      <c r="BR25" s="2396"/>
      <c r="BS25" s="2396"/>
      <c r="BT25" s="2396"/>
      <c r="BU25" s="2396"/>
      <c r="BV25" s="2397"/>
      <c r="BY25" s="339"/>
      <c r="CE25" s="343"/>
      <c r="CF25" s="343"/>
      <c r="CG25" s="343"/>
      <c r="CH25" s="343"/>
      <c r="CI25" s="343"/>
      <c r="DD25" s="343"/>
      <c r="DE25" s="343"/>
      <c r="DF25" s="343"/>
      <c r="DG25" s="343"/>
      <c r="DH25" s="343"/>
      <c r="DI25" s="343"/>
      <c r="DJ25" s="343"/>
      <c r="DK25" s="343"/>
      <c r="DL25" s="343"/>
      <c r="DM25" s="343"/>
      <c r="DN25" s="343"/>
      <c r="DO25" s="343"/>
      <c r="DP25" s="343"/>
      <c r="DQ25" s="343"/>
      <c r="DR25" s="343"/>
      <c r="DS25" s="343"/>
      <c r="DT25" s="343"/>
      <c r="DU25" s="343"/>
      <c r="DV25" s="343"/>
      <c r="DW25" s="343"/>
      <c r="DX25" s="343"/>
      <c r="DY25" s="343"/>
      <c r="DZ25" s="343"/>
      <c r="EA25" s="343"/>
    </row>
    <row r="26" spans="1:131" ht="3" customHeight="1">
      <c r="A26" s="339"/>
      <c r="B26" s="339"/>
      <c r="C26" s="2170">
        <v>2</v>
      </c>
      <c r="D26" s="2171"/>
      <c r="E26" s="2172"/>
      <c r="F26" s="2172"/>
      <c r="G26" s="2172"/>
      <c r="H26" s="2172"/>
      <c r="I26" s="2172"/>
      <c r="J26" s="2172"/>
      <c r="K26" s="2172"/>
      <c r="L26" s="2172"/>
      <c r="M26" s="2172"/>
      <c r="N26" s="2172"/>
      <c r="O26" s="2161">
        <f>申告書作成!I41</f>
        <v>0</v>
      </c>
      <c r="P26" s="2162"/>
      <c r="Q26" s="2162"/>
      <c r="R26" s="2162"/>
      <c r="S26" s="2162"/>
      <c r="T26" s="2162"/>
      <c r="U26" s="2163"/>
      <c r="V26" s="339"/>
      <c r="X26" s="2208"/>
      <c r="Y26" s="2209"/>
      <c r="Z26" s="1857"/>
      <c r="AA26" s="1857"/>
      <c r="AB26" s="2387"/>
      <c r="AC26" s="2388"/>
      <c r="AD26" s="2388"/>
      <c r="AE26" s="2388"/>
      <c r="AF26" s="2388"/>
      <c r="AG26" s="2388"/>
      <c r="AH26" s="2388"/>
      <c r="AI26" s="2388"/>
      <c r="AJ26" s="2388"/>
      <c r="AK26" s="2388"/>
      <c r="AL26" s="2388"/>
      <c r="AM26" s="2388"/>
      <c r="AN26" s="2388"/>
      <c r="AO26" s="2388"/>
      <c r="AP26" s="2388"/>
      <c r="AQ26" s="2395"/>
      <c r="AR26" s="2396"/>
      <c r="AS26" s="2396"/>
      <c r="AT26" s="2396"/>
      <c r="AU26" s="2396"/>
      <c r="AV26" s="2396"/>
      <c r="AW26" s="2396"/>
      <c r="AX26" s="2396"/>
      <c r="AY26" s="2396"/>
      <c r="AZ26" s="2396"/>
      <c r="BA26" s="2396"/>
      <c r="BB26" s="2396"/>
      <c r="BC26" s="2396"/>
      <c r="BD26" s="2396"/>
      <c r="BE26" s="2396"/>
      <c r="BF26" s="2396"/>
      <c r="BG26" s="2396"/>
      <c r="BH26" s="2396"/>
      <c r="BI26" s="2396"/>
      <c r="BJ26" s="2396"/>
      <c r="BK26" s="2396"/>
      <c r="BL26" s="2396"/>
      <c r="BM26" s="2396"/>
      <c r="BN26" s="2396"/>
      <c r="BO26" s="2396"/>
      <c r="BP26" s="2396"/>
      <c r="BQ26" s="2396"/>
      <c r="BR26" s="2396"/>
      <c r="BS26" s="2396"/>
      <c r="BT26" s="2396"/>
      <c r="BU26" s="2396"/>
      <c r="BV26" s="2397"/>
      <c r="BY26" s="339"/>
      <c r="CE26" s="343"/>
      <c r="CF26" s="343"/>
      <c r="CG26" s="343"/>
      <c r="CH26" s="343"/>
      <c r="CI26" s="343"/>
      <c r="DD26" s="343"/>
      <c r="DE26" s="343"/>
      <c r="DF26" s="343"/>
      <c r="DG26" s="343"/>
      <c r="DH26" s="343"/>
      <c r="DI26" s="343"/>
      <c r="DJ26" s="343"/>
      <c r="DK26" s="343"/>
      <c r="DL26" s="343"/>
      <c r="DM26" s="343"/>
      <c r="DN26" s="343"/>
      <c r="DO26" s="343"/>
      <c r="DP26" s="343"/>
      <c r="DQ26" s="343"/>
      <c r="DR26" s="343"/>
      <c r="DS26" s="343"/>
      <c r="DT26" s="343"/>
      <c r="DU26" s="343"/>
      <c r="DV26" s="343"/>
      <c r="DW26" s="343"/>
      <c r="DX26" s="343"/>
      <c r="DY26" s="343"/>
      <c r="DZ26" s="343"/>
      <c r="EA26" s="343"/>
    </row>
    <row r="27" spans="1:131" ht="3" customHeight="1">
      <c r="A27" s="339"/>
      <c r="B27" s="339"/>
      <c r="C27" s="2170"/>
      <c r="D27" s="2171"/>
      <c r="E27" s="2172"/>
      <c r="F27" s="2172"/>
      <c r="G27" s="2172"/>
      <c r="H27" s="2172"/>
      <c r="I27" s="2172"/>
      <c r="J27" s="2172"/>
      <c r="K27" s="2172"/>
      <c r="L27" s="2172"/>
      <c r="M27" s="2172"/>
      <c r="N27" s="2172"/>
      <c r="O27" s="2164"/>
      <c r="P27" s="2165"/>
      <c r="Q27" s="2165"/>
      <c r="R27" s="2165"/>
      <c r="S27" s="2165"/>
      <c r="T27" s="2165"/>
      <c r="U27" s="2166"/>
      <c r="V27" s="339"/>
      <c r="X27" s="2208"/>
      <c r="Y27" s="2209"/>
      <c r="Z27" s="1857">
        <v>4</v>
      </c>
      <c r="AA27" s="1857"/>
      <c r="AB27" s="2387">
        <f>IF(申告書作成!AN313=2,申告書作成!C303,0)</f>
        <v>0</v>
      </c>
      <c r="AC27" s="2388"/>
      <c r="AD27" s="2388"/>
      <c r="AE27" s="2388"/>
      <c r="AF27" s="2388"/>
      <c r="AG27" s="2388"/>
      <c r="AH27" s="2388"/>
      <c r="AI27" s="2388"/>
      <c r="AJ27" s="2388"/>
      <c r="AK27" s="2388"/>
      <c r="AL27" s="2388"/>
      <c r="AM27" s="2388"/>
      <c r="AN27" s="2388"/>
      <c r="AO27" s="2388"/>
      <c r="AP27" s="2388"/>
      <c r="AQ27" s="2395">
        <f>IF(申告書作成!AN313=2,申告書作成!T303,0)</f>
        <v>0</v>
      </c>
      <c r="AR27" s="2396"/>
      <c r="AS27" s="2396"/>
      <c r="AT27" s="2396"/>
      <c r="AU27" s="2396"/>
      <c r="AV27" s="2396"/>
      <c r="AW27" s="2396"/>
      <c r="AX27" s="2396"/>
      <c r="AY27" s="2396"/>
      <c r="AZ27" s="2396"/>
      <c r="BA27" s="2396"/>
      <c r="BB27" s="2396"/>
      <c r="BC27" s="2396"/>
      <c r="BD27" s="2396"/>
      <c r="BE27" s="2396"/>
      <c r="BF27" s="2396"/>
      <c r="BG27" s="2396"/>
      <c r="BH27" s="2396"/>
      <c r="BI27" s="2396"/>
      <c r="BJ27" s="2396"/>
      <c r="BK27" s="2396"/>
      <c r="BL27" s="2396"/>
      <c r="BM27" s="2396"/>
      <c r="BN27" s="2396"/>
      <c r="BO27" s="2396"/>
      <c r="BP27" s="2396"/>
      <c r="BQ27" s="2396"/>
      <c r="BR27" s="2396"/>
      <c r="BS27" s="2396"/>
      <c r="BT27" s="2396"/>
      <c r="BU27" s="2396"/>
      <c r="BV27" s="2397"/>
      <c r="BY27" s="339"/>
      <c r="CE27" s="343"/>
      <c r="CF27" s="343"/>
      <c r="CG27" s="343"/>
      <c r="CH27" s="343"/>
      <c r="CI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row>
    <row r="28" spans="1:131" ht="3" customHeight="1">
      <c r="A28" s="339"/>
      <c r="B28" s="339"/>
      <c r="C28" s="2170"/>
      <c r="D28" s="2171"/>
      <c r="E28" s="2172"/>
      <c r="F28" s="2172"/>
      <c r="G28" s="2172"/>
      <c r="H28" s="2172"/>
      <c r="I28" s="2172"/>
      <c r="J28" s="2172"/>
      <c r="K28" s="2172"/>
      <c r="L28" s="2172"/>
      <c r="M28" s="2172"/>
      <c r="N28" s="2172"/>
      <c r="O28" s="2164"/>
      <c r="P28" s="2165"/>
      <c r="Q28" s="2165"/>
      <c r="R28" s="2165"/>
      <c r="S28" s="2165"/>
      <c r="T28" s="2165"/>
      <c r="U28" s="2166"/>
      <c r="V28" s="339"/>
      <c r="X28" s="2208"/>
      <c r="Y28" s="2209"/>
      <c r="Z28" s="1857"/>
      <c r="AA28" s="1857"/>
      <c r="AB28" s="2387"/>
      <c r="AC28" s="2388"/>
      <c r="AD28" s="2388"/>
      <c r="AE28" s="2388"/>
      <c r="AF28" s="2388"/>
      <c r="AG28" s="2388"/>
      <c r="AH28" s="2388"/>
      <c r="AI28" s="2388"/>
      <c r="AJ28" s="2388"/>
      <c r="AK28" s="2388"/>
      <c r="AL28" s="2388"/>
      <c r="AM28" s="2388"/>
      <c r="AN28" s="2388"/>
      <c r="AO28" s="2388"/>
      <c r="AP28" s="2388"/>
      <c r="AQ28" s="2395"/>
      <c r="AR28" s="2396"/>
      <c r="AS28" s="2396"/>
      <c r="AT28" s="2396"/>
      <c r="AU28" s="2396"/>
      <c r="AV28" s="2396"/>
      <c r="AW28" s="2396"/>
      <c r="AX28" s="2396"/>
      <c r="AY28" s="2396"/>
      <c r="AZ28" s="2396"/>
      <c r="BA28" s="2396"/>
      <c r="BB28" s="2396"/>
      <c r="BC28" s="2396"/>
      <c r="BD28" s="2396"/>
      <c r="BE28" s="2396"/>
      <c r="BF28" s="2396"/>
      <c r="BG28" s="2396"/>
      <c r="BH28" s="2396"/>
      <c r="BI28" s="2396"/>
      <c r="BJ28" s="2396"/>
      <c r="BK28" s="2396"/>
      <c r="BL28" s="2396"/>
      <c r="BM28" s="2396"/>
      <c r="BN28" s="2396"/>
      <c r="BO28" s="2396"/>
      <c r="BP28" s="2396"/>
      <c r="BQ28" s="2396"/>
      <c r="BR28" s="2396"/>
      <c r="BS28" s="2396"/>
      <c r="BT28" s="2396"/>
      <c r="BU28" s="2396"/>
      <c r="BV28" s="2397"/>
      <c r="DD28" s="343"/>
      <c r="DE28" s="343"/>
      <c r="DF28" s="343"/>
      <c r="DG28" s="343"/>
      <c r="DH28" s="343"/>
      <c r="DI28" s="343"/>
      <c r="DJ28" s="343"/>
      <c r="DK28" s="343"/>
      <c r="DL28" s="343"/>
      <c r="DM28" s="343"/>
      <c r="DN28" s="343"/>
      <c r="DO28" s="343"/>
      <c r="DP28" s="343"/>
      <c r="DQ28" s="343"/>
      <c r="DR28" s="343"/>
      <c r="DS28" s="343"/>
      <c r="DT28" s="343"/>
      <c r="DU28" s="343"/>
      <c r="DV28" s="343"/>
      <c r="DW28" s="343"/>
      <c r="DX28" s="343"/>
      <c r="DY28" s="343"/>
      <c r="DZ28" s="343"/>
      <c r="EA28" s="343"/>
    </row>
    <row r="29" spans="1:131" ht="3" customHeight="1">
      <c r="A29" s="339"/>
      <c r="B29" s="339"/>
      <c r="C29" s="2170"/>
      <c r="D29" s="2171"/>
      <c r="E29" s="2172"/>
      <c r="F29" s="2172"/>
      <c r="G29" s="2172"/>
      <c r="H29" s="2172"/>
      <c r="I29" s="2172"/>
      <c r="J29" s="2172"/>
      <c r="K29" s="2172"/>
      <c r="L29" s="2172"/>
      <c r="M29" s="2172"/>
      <c r="N29" s="2172"/>
      <c r="O29" s="2164"/>
      <c r="P29" s="2165"/>
      <c r="Q29" s="2165"/>
      <c r="R29" s="2165"/>
      <c r="S29" s="2165"/>
      <c r="T29" s="2165"/>
      <c r="U29" s="2166"/>
      <c r="V29" s="339"/>
      <c r="X29" s="2208"/>
      <c r="Y29" s="2209"/>
      <c r="Z29" s="1857"/>
      <c r="AA29" s="1857"/>
      <c r="AB29" s="2387"/>
      <c r="AC29" s="2388"/>
      <c r="AD29" s="2388"/>
      <c r="AE29" s="2388"/>
      <c r="AF29" s="2388"/>
      <c r="AG29" s="2388"/>
      <c r="AH29" s="2388"/>
      <c r="AI29" s="2388"/>
      <c r="AJ29" s="2388"/>
      <c r="AK29" s="2388"/>
      <c r="AL29" s="2388"/>
      <c r="AM29" s="2388"/>
      <c r="AN29" s="2388"/>
      <c r="AO29" s="2388"/>
      <c r="AP29" s="2388"/>
      <c r="AQ29" s="2395"/>
      <c r="AR29" s="2396"/>
      <c r="AS29" s="2396"/>
      <c r="AT29" s="2396"/>
      <c r="AU29" s="2396"/>
      <c r="AV29" s="2396"/>
      <c r="AW29" s="2396"/>
      <c r="AX29" s="2396"/>
      <c r="AY29" s="2396"/>
      <c r="AZ29" s="2396"/>
      <c r="BA29" s="2396"/>
      <c r="BB29" s="2396"/>
      <c r="BC29" s="2396"/>
      <c r="BD29" s="2396"/>
      <c r="BE29" s="2396"/>
      <c r="BF29" s="2396"/>
      <c r="BG29" s="2396"/>
      <c r="BH29" s="2396"/>
      <c r="BI29" s="2396"/>
      <c r="BJ29" s="2396"/>
      <c r="BK29" s="2396"/>
      <c r="BL29" s="2396"/>
      <c r="BM29" s="2396"/>
      <c r="BN29" s="2396"/>
      <c r="BO29" s="2396"/>
      <c r="BP29" s="2396"/>
      <c r="BQ29" s="2396"/>
      <c r="BR29" s="2396"/>
      <c r="BS29" s="2396"/>
      <c r="BT29" s="2396"/>
      <c r="BU29" s="2396"/>
      <c r="BV29" s="2397"/>
      <c r="DD29" s="343"/>
      <c r="DE29" s="343"/>
      <c r="DF29" s="343"/>
      <c r="DG29" s="343"/>
      <c r="DH29" s="343"/>
      <c r="DI29" s="343"/>
      <c r="DJ29" s="343"/>
      <c r="DK29" s="343"/>
      <c r="DL29" s="343"/>
      <c r="DM29" s="343"/>
      <c r="DN29" s="343"/>
      <c r="DO29" s="343"/>
      <c r="DP29" s="343"/>
      <c r="DQ29" s="343"/>
      <c r="DR29" s="343"/>
      <c r="DS29" s="343"/>
      <c r="DT29" s="343"/>
      <c r="DU29" s="343"/>
      <c r="DV29" s="343"/>
      <c r="DW29" s="343"/>
      <c r="DX29" s="343"/>
      <c r="DY29" s="343"/>
      <c r="DZ29" s="343"/>
      <c r="EA29" s="343"/>
    </row>
    <row r="30" spans="1:131" ht="3" customHeight="1">
      <c r="A30" s="339"/>
      <c r="B30" s="339"/>
      <c r="C30" s="2170"/>
      <c r="D30" s="2171"/>
      <c r="E30" s="2172"/>
      <c r="F30" s="2172"/>
      <c r="G30" s="2172"/>
      <c r="H30" s="2172"/>
      <c r="I30" s="2172"/>
      <c r="J30" s="2172"/>
      <c r="K30" s="2172"/>
      <c r="L30" s="2172"/>
      <c r="M30" s="2172"/>
      <c r="N30" s="2172"/>
      <c r="O30" s="2167"/>
      <c r="P30" s="2168"/>
      <c r="Q30" s="2168"/>
      <c r="R30" s="2168"/>
      <c r="S30" s="2168"/>
      <c r="T30" s="2168"/>
      <c r="U30" s="2169"/>
      <c r="V30" s="339"/>
      <c r="X30" s="2208"/>
      <c r="Y30" s="2209"/>
      <c r="Z30" s="1857"/>
      <c r="AA30" s="1857"/>
      <c r="AB30" s="2387"/>
      <c r="AC30" s="2388"/>
      <c r="AD30" s="2388"/>
      <c r="AE30" s="2388"/>
      <c r="AF30" s="2388"/>
      <c r="AG30" s="2388"/>
      <c r="AH30" s="2388"/>
      <c r="AI30" s="2388"/>
      <c r="AJ30" s="2388"/>
      <c r="AK30" s="2388"/>
      <c r="AL30" s="2388"/>
      <c r="AM30" s="2388"/>
      <c r="AN30" s="2388"/>
      <c r="AO30" s="2388"/>
      <c r="AP30" s="2388"/>
      <c r="AQ30" s="2395"/>
      <c r="AR30" s="2396"/>
      <c r="AS30" s="2396"/>
      <c r="AT30" s="2396"/>
      <c r="AU30" s="2396"/>
      <c r="AV30" s="2396"/>
      <c r="AW30" s="2396"/>
      <c r="AX30" s="2396"/>
      <c r="AY30" s="2396"/>
      <c r="AZ30" s="2396"/>
      <c r="BA30" s="2396"/>
      <c r="BB30" s="2396"/>
      <c r="BC30" s="2396"/>
      <c r="BD30" s="2396"/>
      <c r="BE30" s="2396"/>
      <c r="BF30" s="2396"/>
      <c r="BG30" s="2396"/>
      <c r="BH30" s="2396"/>
      <c r="BI30" s="2396"/>
      <c r="BJ30" s="2396"/>
      <c r="BK30" s="2396"/>
      <c r="BL30" s="2396"/>
      <c r="BM30" s="2396"/>
      <c r="BN30" s="2396"/>
      <c r="BO30" s="2396"/>
      <c r="BP30" s="2396"/>
      <c r="BQ30" s="2396"/>
      <c r="BR30" s="2396"/>
      <c r="BS30" s="2396"/>
      <c r="BT30" s="2396"/>
      <c r="BU30" s="2396"/>
      <c r="BV30" s="2397"/>
      <c r="DD30" s="343"/>
      <c r="DE30" s="343"/>
      <c r="DF30" s="343"/>
      <c r="DG30" s="343"/>
      <c r="DH30" s="343"/>
      <c r="DI30" s="343"/>
      <c r="DJ30" s="343"/>
      <c r="DK30" s="343"/>
      <c r="DL30" s="343"/>
      <c r="DM30" s="343"/>
      <c r="DN30" s="343"/>
      <c r="DO30" s="343"/>
      <c r="DP30" s="343"/>
      <c r="DQ30" s="343"/>
      <c r="DR30" s="343"/>
      <c r="DS30" s="343"/>
      <c r="DT30" s="343"/>
      <c r="DU30" s="343"/>
      <c r="DV30" s="343"/>
      <c r="DW30" s="343"/>
      <c r="DX30" s="343"/>
      <c r="DY30" s="343"/>
      <c r="DZ30" s="343"/>
      <c r="EA30" s="343"/>
    </row>
    <row r="31" spans="1:131" ht="3" customHeight="1">
      <c r="A31" s="339"/>
      <c r="B31" s="339"/>
      <c r="C31" s="2170">
        <v>3</v>
      </c>
      <c r="D31" s="2171"/>
      <c r="E31" s="2172"/>
      <c r="F31" s="2172"/>
      <c r="G31" s="2172"/>
      <c r="H31" s="2172"/>
      <c r="I31" s="2172"/>
      <c r="J31" s="2172"/>
      <c r="K31" s="2172"/>
      <c r="L31" s="2172"/>
      <c r="M31" s="2172"/>
      <c r="N31" s="2172"/>
      <c r="O31" s="2161">
        <f>申告書作成!I42</f>
        <v>0</v>
      </c>
      <c r="P31" s="2162"/>
      <c r="Q31" s="2162"/>
      <c r="R31" s="2162"/>
      <c r="S31" s="2162"/>
      <c r="T31" s="2162"/>
      <c r="U31" s="2163"/>
      <c r="V31" s="339"/>
      <c r="X31" s="2208"/>
      <c r="Y31" s="2209"/>
      <c r="Z31" s="1857"/>
      <c r="AA31" s="1857"/>
      <c r="AB31" s="2387"/>
      <c r="AC31" s="2388"/>
      <c r="AD31" s="2388"/>
      <c r="AE31" s="2388"/>
      <c r="AF31" s="2388"/>
      <c r="AG31" s="2388"/>
      <c r="AH31" s="2388"/>
      <c r="AI31" s="2388"/>
      <c r="AJ31" s="2388"/>
      <c r="AK31" s="2388"/>
      <c r="AL31" s="2388"/>
      <c r="AM31" s="2388"/>
      <c r="AN31" s="2388"/>
      <c r="AO31" s="2388"/>
      <c r="AP31" s="2388"/>
      <c r="AQ31" s="2395"/>
      <c r="AR31" s="2396"/>
      <c r="AS31" s="2396"/>
      <c r="AT31" s="2396"/>
      <c r="AU31" s="2396"/>
      <c r="AV31" s="2396"/>
      <c r="AW31" s="2396"/>
      <c r="AX31" s="2396"/>
      <c r="AY31" s="2396"/>
      <c r="AZ31" s="2396"/>
      <c r="BA31" s="2396"/>
      <c r="BB31" s="2396"/>
      <c r="BC31" s="2396"/>
      <c r="BD31" s="2396"/>
      <c r="BE31" s="2396"/>
      <c r="BF31" s="2396"/>
      <c r="BG31" s="2396"/>
      <c r="BH31" s="2396"/>
      <c r="BI31" s="2396"/>
      <c r="BJ31" s="2396"/>
      <c r="BK31" s="2396"/>
      <c r="BL31" s="2396"/>
      <c r="BM31" s="2396"/>
      <c r="BN31" s="2396"/>
      <c r="BO31" s="2396"/>
      <c r="BP31" s="2396"/>
      <c r="BQ31" s="2396"/>
      <c r="BR31" s="2396"/>
      <c r="BS31" s="2396"/>
      <c r="BT31" s="2396"/>
      <c r="BU31" s="2396"/>
      <c r="BV31" s="2397"/>
      <c r="DD31" s="343"/>
      <c r="DE31" s="343"/>
      <c r="DF31" s="343"/>
      <c r="DG31" s="343"/>
      <c r="DH31" s="343"/>
      <c r="DI31" s="343"/>
      <c r="DJ31" s="343"/>
      <c r="DK31" s="343"/>
      <c r="DL31" s="343"/>
      <c r="DM31" s="343"/>
      <c r="DN31" s="343"/>
      <c r="DO31" s="343"/>
      <c r="DP31" s="343"/>
      <c r="DQ31" s="343"/>
      <c r="DR31" s="343"/>
      <c r="DS31" s="343"/>
      <c r="DT31" s="343"/>
      <c r="DU31" s="343"/>
      <c r="DV31" s="343"/>
      <c r="DW31" s="343"/>
      <c r="DX31" s="343"/>
      <c r="DY31" s="343"/>
      <c r="DZ31" s="343"/>
      <c r="EA31" s="343"/>
    </row>
    <row r="32" spans="1:131" ht="3" customHeight="1">
      <c r="A32" s="339"/>
      <c r="B32" s="339"/>
      <c r="C32" s="2170"/>
      <c r="D32" s="2171"/>
      <c r="E32" s="2172"/>
      <c r="F32" s="2172"/>
      <c r="G32" s="2172"/>
      <c r="H32" s="2172"/>
      <c r="I32" s="2172"/>
      <c r="J32" s="2172"/>
      <c r="K32" s="2172"/>
      <c r="L32" s="2172"/>
      <c r="M32" s="2172"/>
      <c r="N32" s="2172"/>
      <c r="O32" s="2164"/>
      <c r="P32" s="2165"/>
      <c r="Q32" s="2165"/>
      <c r="R32" s="2165"/>
      <c r="S32" s="2165"/>
      <c r="T32" s="2165"/>
      <c r="U32" s="2166"/>
      <c r="V32" s="339"/>
      <c r="X32" s="2208"/>
      <c r="Y32" s="2209"/>
      <c r="Z32" s="1857"/>
      <c r="AA32" s="1857"/>
      <c r="AB32" s="2387"/>
      <c r="AC32" s="2388"/>
      <c r="AD32" s="2388"/>
      <c r="AE32" s="2388"/>
      <c r="AF32" s="2388"/>
      <c r="AG32" s="2388"/>
      <c r="AH32" s="2388"/>
      <c r="AI32" s="2388"/>
      <c r="AJ32" s="2388"/>
      <c r="AK32" s="2388"/>
      <c r="AL32" s="2388"/>
      <c r="AM32" s="2388"/>
      <c r="AN32" s="2388"/>
      <c r="AO32" s="2388"/>
      <c r="AP32" s="2388"/>
      <c r="AQ32" s="2395"/>
      <c r="AR32" s="2396"/>
      <c r="AS32" s="2396"/>
      <c r="AT32" s="2396"/>
      <c r="AU32" s="2396"/>
      <c r="AV32" s="2396"/>
      <c r="AW32" s="2396"/>
      <c r="AX32" s="2396"/>
      <c r="AY32" s="2396"/>
      <c r="AZ32" s="2396"/>
      <c r="BA32" s="2396"/>
      <c r="BB32" s="2396"/>
      <c r="BC32" s="2396"/>
      <c r="BD32" s="2396"/>
      <c r="BE32" s="2396"/>
      <c r="BF32" s="2396"/>
      <c r="BG32" s="2396"/>
      <c r="BH32" s="2396"/>
      <c r="BI32" s="2396"/>
      <c r="BJ32" s="2396"/>
      <c r="BK32" s="2396"/>
      <c r="BL32" s="2396"/>
      <c r="BM32" s="2396"/>
      <c r="BN32" s="2396"/>
      <c r="BO32" s="2396"/>
      <c r="BP32" s="2396"/>
      <c r="BQ32" s="2396"/>
      <c r="BR32" s="2396"/>
      <c r="BS32" s="2396"/>
      <c r="BT32" s="2396"/>
      <c r="BU32" s="2396"/>
      <c r="BV32" s="2397"/>
      <c r="DD32" s="343"/>
      <c r="DE32" s="343"/>
      <c r="DF32" s="343"/>
      <c r="DG32" s="343"/>
      <c r="DH32" s="343"/>
      <c r="DI32" s="343"/>
      <c r="DJ32" s="343"/>
      <c r="DK32" s="343"/>
      <c r="DL32" s="343"/>
      <c r="DM32" s="343"/>
      <c r="DN32" s="343"/>
      <c r="DO32" s="343"/>
      <c r="DP32" s="343"/>
      <c r="DQ32" s="343"/>
      <c r="DR32" s="343"/>
      <c r="DS32" s="343"/>
      <c r="DT32" s="343"/>
      <c r="DU32" s="343"/>
      <c r="DV32" s="343"/>
      <c r="DW32" s="343"/>
      <c r="DX32" s="343"/>
      <c r="DY32" s="343"/>
      <c r="DZ32" s="343"/>
      <c r="EA32" s="343"/>
    </row>
    <row r="33" spans="1:131" ht="3" customHeight="1">
      <c r="A33" s="339"/>
      <c r="B33" s="339"/>
      <c r="C33" s="2170"/>
      <c r="D33" s="2171"/>
      <c r="E33" s="2172"/>
      <c r="F33" s="2172"/>
      <c r="G33" s="2172"/>
      <c r="H33" s="2172"/>
      <c r="I33" s="2172"/>
      <c r="J33" s="2172"/>
      <c r="K33" s="2172"/>
      <c r="L33" s="2172"/>
      <c r="M33" s="2172"/>
      <c r="N33" s="2172"/>
      <c r="O33" s="2164"/>
      <c r="P33" s="2165"/>
      <c r="Q33" s="2165"/>
      <c r="R33" s="2165"/>
      <c r="S33" s="2165"/>
      <c r="T33" s="2165"/>
      <c r="U33" s="2166"/>
      <c r="V33" s="339"/>
      <c r="X33" s="2208"/>
      <c r="Y33" s="2209"/>
      <c r="Z33" s="1857"/>
      <c r="AA33" s="1857"/>
      <c r="AB33" s="2387"/>
      <c r="AC33" s="2388"/>
      <c r="AD33" s="2388"/>
      <c r="AE33" s="2388"/>
      <c r="AF33" s="2388"/>
      <c r="AG33" s="2388"/>
      <c r="AH33" s="2388"/>
      <c r="AI33" s="2388"/>
      <c r="AJ33" s="2388"/>
      <c r="AK33" s="2388"/>
      <c r="AL33" s="2388"/>
      <c r="AM33" s="2388"/>
      <c r="AN33" s="2388"/>
      <c r="AO33" s="2388"/>
      <c r="AP33" s="2388"/>
      <c r="AQ33" s="2395"/>
      <c r="AR33" s="2396"/>
      <c r="AS33" s="2396"/>
      <c r="AT33" s="2396"/>
      <c r="AU33" s="2396"/>
      <c r="AV33" s="2396"/>
      <c r="AW33" s="2396"/>
      <c r="AX33" s="2396"/>
      <c r="AY33" s="2396"/>
      <c r="AZ33" s="2396"/>
      <c r="BA33" s="2396"/>
      <c r="BB33" s="2396"/>
      <c r="BC33" s="2396"/>
      <c r="BD33" s="2396"/>
      <c r="BE33" s="2396"/>
      <c r="BF33" s="2396"/>
      <c r="BG33" s="2396"/>
      <c r="BH33" s="2396"/>
      <c r="BI33" s="2396"/>
      <c r="BJ33" s="2396"/>
      <c r="BK33" s="2396"/>
      <c r="BL33" s="2396"/>
      <c r="BM33" s="2396"/>
      <c r="BN33" s="2396"/>
      <c r="BO33" s="2396"/>
      <c r="BP33" s="2396"/>
      <c r="BQ33" s="2396"/>
      <c r="BR33" s="2396"/>
      <c r="BS33" s="2396"/>
      <c r="BT33" s="2396"/>
      <c r="BU33" s="2396"/>
      <c r="BV33" s="2397"/>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row>
    <row r="34" spans="1:131" ht="3" customHeight="1">
      <c r="A34" s="339"/>
      <c r="B34" s="339"/>
      <c r="C34" s="2170"/>
      <c r="D34" s="2171"/>
      <c r="E34" s="2172"/>
      <c r="F34" s="2172"/>
      <c r="G34" s="2172"/>
      <c r="H34" s="2172"/>
      <c r="I34" s="2172"/>
      <c r="J34" s="2172"/>
      <c r="K34" s="2172"/>
      <c r="L34" s="2172"/>
      <c r="M34" s="2172"/>
      <c r="N34" s="2172"/>
      <c r="O34" s="2164"/>
      <c r="P34" s="2165"/>
      <c r="Q34" s="2165"/>
      <c r="R34" s="2165"/>
      <c r="S34" s="2165"/>
      <c r="T34" s="2165"/>
      <c r="U34" s="2166"/>
      <c r="V34" s="339"/>
      <c r="X34" s="2208"/>
      <c r="Y34" s="2209"/>
      <c r="Z34" s="1857"/>
      <c r="AA34" s="1857"/>
      <c r="AB34" s="2387"/>
      <c r="AC34" s="2388"/>
      <c r="AD34" s="2388"/>
      <c r="AE34" s="2388"/>
      <c r="AF34" s="2388"/>
      <c r="AG34" s="2388"/>
      <c r="AH34" s="2388"/>
      <c r="AI34" s="2388"/>
      <c r="AJ34" s="2388"/>
      <c r="AK34" s="2388"/>
      <c r="AL34" s="2388"/>
      <c r="AM34" s="2388"/>
      <c r="AN34" s="2388"/>
      <c r="AO34" s="2388"/>
      <c r="AP34" s="2388"/>
      <c r="AQ34" s="2395"/>
      <c r="AR34" s="2396"/>
      <c r="AS34" s="2396"/>
      <c r="AT34" s="2396"/>
      <c r="AU34" s="2396"/>
      <c r="AV34" s="2396"/>
      <c r="AW34" s="2396"/>
      <c r="AX34" s="2396"/>
      <c r="AY34" s="2396"/>
      <c r="AZ34" s="2396"/>
      <c r="BA34" s="2396"/>
      <c r="BB34" s="2396"/>
      <c r="BC34" s="2396"/>
      <c r="BD34" s="2396"/>
      <c r="BE34" s="2396"/>
      <c r="BF34" s="2396"/>
      <c r="BG34" s="2396"/>
      <c r="BH34" s="2396"/>
      <c r="BI34" s="2396"/>
      <c r="BJ34" s="2396"/>
      <c r="BK34" s="2396"/>
      <c r="BL34" s="2396"/>
      <c r="BM34" s="2396"/>
      <c r="BN34" s="2396"/>
      <c r="BO34" s="2396"/>
      <c r="BP34" s="2396"/>
      <c r="BQ34" s="2396"/>
      <c r="BR34" s="2396"/>
      <c r="BS34" s="2396"/>
      <c r="BT34" s="2396"/>
      <c r="BU34" s="2396"/>
      <c r="BV34" s="2397"/>
      <c r="DD34" s="343"/>
      <c r="DE34" s="343"/>
      <c r="DF34" s="343"/>
      <c r="DG34" s="343"/>
      <c r="DH34" s="343"/>
      <c r="DI34" s="343"/>
      <c r="DJ34" s="343"/>
      <c r="DK34" s="343"/>
      <c r="DL34" s="343"/>
      <c r="DM34" s="343"/>
      <c r="DN34" s="343"/>
      <c r="DO34" s="343"/>
      <c r="DP34" s="343"/>
      <c r="DQ34" s="343"/>
      <c r="DR34" s="343"/>
      <c r="DS34" s="343"/>
      <c r="DT34" s="343"/>
      <c r="DU34" s="343"/>
      <c r="DV34" s="343"/>
      <c r="DW34" s="343"/>
      <c r="DX34" s="343"/>
      <c r="DY34" s="343"/>
      <c r="DZ34" s="343"/>
      <c r="EA34" s="343"/>
    </row>
    <row r="35" spans="1:131" ht="3" customHeight="1">
      <c r="A35" s="339"/>
      <c r="B35" s="339"/>
      <c r="C35" s="2170"/>
      <c r="D35" s="2171"/>
      <c r="E35" s="2172"/>
      <c r="F35" s="2172"/>
      <c r="G35" s="2172"/>
      <c r="H35" s="2172"/>
      <c r="I35" s="2172"/>
      <c r="J35" s="2172"/>
      <c r="K35" s="2172"/>
      <c r="L35" s="2172"/>
      <c r="M35" s="2172"/>
      <c r="N35" s="2172"/>
      <c r="O35" s="2167"/>
      <c r="P35" s="2168"/>
      <c r="Q35" s="2168"/>
      <c r="R35" s="2168"/>
      <c r="S35" s="2168"/>
      <c r="T35" s="2168"/>
      <c r="U35" s="2169"/>
      <c r="V35" s="339"/>
      <c r="X35" s="2208"/>
      <c r="Y35" s="2209"/>
      <c r="Z35" s="1857">
        <v>5</v>
      </c>
      <c r="AA35" s="1857"/>
      <c r="AB35" s="2387">
        <f>IF(申告書作成!AN318=2,申告書作成!C308,0)</f>
        <v>0</v>
      </c>
      <c r="AC35" s="2388"/>
      <c r="AD35" s="2388"/>
      <c r="AE35" s="2388"/>
      <c r="AF35" s="2388"/>
      <c r="AG35" s="2388"/>
      <c r="AH35" s="2388"/>
      <c r="AI35" s="2388"/>
      <c r="AJ35" s="2388"/>
      <c r="AK35" s="2388"/>
      <c r="AL35" s="2388"/>
      <c r="AM35" s="2388"/>
      <c r="AN35" s="2388"/>
      <c r="AO35" s="2388"/>
      <c r="AP35" s="2388"/>
      <c r="AQ35" s="2395">
        <f>IF(申告書作成!AN318,申告書作成!T308,0)</f>
        <v>0</v>
      </c>
      <c r="AR35" s="2396"/>
      <c r="AS35" s="2396"/>
      <c r="AT35" s="2396"/>
      <c r="AU35" s="2396"/>
      <c r="AV35" s="2396"/>
      <c r="AW35" s="2396"/>
      <c r="AX35" s="2396"/>
      <c r="AY35" s="2396"/>
      <c r="AZ35" s="2396"/>
      <c r="BA35" s="2396"/>
      <c r="BB35" s="2396"/>
      <c r="BC35" s="2396"/>
      <c r="BD35" s="2396"/>
      <c r="BE35" s="2396"/>
      <c r="BF35" s="2396"/>
      <c r="BG35" s="2396"/>
      <c r="BH35" s="2396"/>
      <c r="BI35" s="2396"/>
      <c r="BJ35" s="2396"/>
      <c r="BK35" s="2396"/>
      <c r="BL35" s="2396"/>
      <c r="BM35" s="2396"/>
      <c r="BN35" s="2396"/>
      <c r="BO35" s="2396"/>
      <c r="BP35" s="2396"/>
      <c r="BQ35" s="2396"/>
      <c r="BR35" s="2396"/>
      <c r="BS35" s="2396"/>
      <c r="BT35" s="2396"/>
      <c r="BU35" s="2396"/>
      <c r="BV35" s="2397"/>
      <c r="DD35" s="343"/>
      <c r="DE35" s="343"/>
      <c r="DF35" s="343"/>
      <c r="DG35" s="343"/>
      <c r="DH35" s="343"/>
      <c r="DI35" s="343"/>
      <c r="DJ35" s="343"/>
      <c r="DK35" s="343"/>
      <c r="DL35" s="343"/>
      <c r="DM35" s="343"/>
      <c r="DN35" s="343"/>
      <c r="DO35" s="343"/>
      <c r="DP35" s="343"/>
      <c r="DQ35" s="343"/>
      <c r="DR35" s="343"/>
      <c r="DS35" s="343"/>
      <c r="DT35" s="343"/>
      <c r="DU35" s="343"/>
      <c r="DV35" s="343"/>
      <c r="DW35" s="343"/>
      <c r="DX35" s="343"/>
      <c r="DY35" s="343"/>
      <c r="DZ35" s="343"/>
      <c r="EA35" s="343"/>
    </row>
    <row r="36" spans="1:131" ht="3" customHeight="1">
      <c r="A36" s="339"/>
      <c r="B36" s="339"/>
      <c r="C36" s="2170">
        <v>4</v>
      </c>
      <c r="D36" s="2171"/>
      <c r="E36" s="2172"/>
      <c r="F36" s="2172"/>
      <c r="G36" s="2172"/>
      <c r="H36" s="2172"/>
      <c r="I36" s="2172"/>
      <c r="J36" s="2172"/>
      <c r="K36" s="2172"/>
      <c r="L36" s="2172"/>
      <c r="M36" s="2172"/>
      <c r="N36" s="2172"/>
      <c r="O36" s="2161">
        <f>申告書作成!I43</f>
        <v>0</v>
      </c>
      <c r="P36" s="2162"/>
      <c r="Q36" s="2162"/>
      <c r="R36" s="2162"/>
      <c r="S36" s="2162"/>
      <c r="T36" s="2162"/>
      <c r="U36" s="2163"/>
      <c r="V36" s="339"/>
      <c r="X36" s="2208"/>
      <c r="Y36" s="2209"/>
      <c r="Z36" s="1857"/>
      <c r="AA36" s="1857"/>
      <c r="AB36" s="2387"/>
      <c r="AC36" s="2388"/>
      <c r="AD36" s="2388"/>
      <c r="AE36" s="2388"/>
      <c r="AF36" s="2388"/>
      <c r="AG36" s="2388"/>
      <c r="AH36" s="2388"/>
      <c r="AI36" s="2388"/>
      <c r="AJ36" s="2388"/>
      <c r="AK36" s="2388"/>
      <c r="AL36" s="2388"/>
      <c r="AM36" s="2388"/>
      <c r="AN36" s="2388"/>
      <c r="AO36" s="2388"/>
      <c r="AP36" s="2388"/>
      <c r="AQ36" s="2395"/>
      <c r="AR36" s="2396"/>
      <c r="AS36" s="2396"/>
      <c r="AT36" s="2396"/>
      <c r="AU36" s="2396"/>
      <c r="AV36" s="2396"/>
      <c r="AW36" s="2396"/>
      <c r="AX36" s="2396"/>
      <c r="AY36" s="2396"/>
      <c r="AZ36" s="2396"/>
      <c r="BA36" s="2396"/>
      <c r="BB36" s="2396"/>
      <c r="BC36" s="2396"/>
      <c r="BD36" s="2396"/>
      <c r="BE36" s="2396"/>
      <c r="BF36" s="2396"/>
      <c r="BG36" s="2396"/>
      <c r="BH36" s="2396"/>
      <c r="BI36" s="2396"/>
      <c r="BJ36" s="2396"/>
      <c r="BK36" s="2396"/>
      <c r="BL36" s="2396"/>
      <c r="BM36" s="2396"/>
      <c r="BN36" s="2396"/>
      <c r="BO36" s="2396"/>
      <c r="BP36" s="2396"/>
      <c r="BQ36" s="2396"/>
      <c r="BR36" s="2396"/>
      <c r="BS36" s="2396"/>
      <c r="BT36" s="2396"/>
      <c r="BU36" s="2396"/>
      <c r="BV36" s="2397"/>
      <c r="DD36" s="343"/>
      <c r="DE36" s="343"/>
      <c r="DF36" s="343"/>
      <c r="DG36" s="343"/>
      <c r="DH36" s="343"/>
      <c r="DI36" s="343"/>
      <c r="DJ36" s="343"/>
      <c r="DK36" s="343"/>
      <c r="DL36" s="343"/>
      <c r="DM36" s="343"/>
      <c r="DN36" s="343"/>
      <c r="DO36" s="343"/>
      <c r="DP36" s="343"/>
      <c r="DQ36" s="343"/>
      <c r="DR36" s="343"/>
      <c r="DS36" s="343"/>
      <c r="DT36" s="343"/>
      <c r="DU36" s="343"/>
      <c r="DV36" s="343"/>
      <c r="DW36" s="343"/>
      <c r="DX36" s="343"/>
      <c r="DY36" s="343"/>
      <c r="DZ36" s="343"/>
      <c r="EA36" s="343"/>
    </row>
    <row r="37" spans="1:131" ht="3" customHeight="1">
      <c r="A37" s="339"/>
      <c r="B37" s="339"/>
      <c r="C37" s="2170"/>
      <c r="D37" s="2171"/>
      <c r="E37" s="2172"/>
      <c r="F37" s="2172"/>
      <c r="G37" s="2172"/>
      <c r="H37" s="2172"/>
      <c r="I37" s="2172"/>
      <c r="J37" s="2172"/>
      <c r="K37" s="2172"/>
      <c r="L37" s="2172"/>
      <c r="M37" s="2172"/>
      <c r="N37" s="2172"/>
      <c r="O37" s="2164"/>
      <c r="P37" s="2165"/>
      <c r="Q37" s="2165"/>
      <c r="R37" s="2165"/>
      <c r="S37" s="2165"/>
      <c r="T37" s="2165"/>
      <c r="U37" s="2166"/>
      <c r="V37" s="339"/>
      <c r="X37" s="2208"/>
      <c r="Y37" s="2209"/>
      <c r="Z37" s="1857"/>
      <c r="AA37" s="1857"/>
      <c r="AB37" s="2387"/>
      <c r="AC37" s="2388"/>
      <c r="AD37" s="2388"/>
      <c r="AE37" s="2388"/>
      <c r="AF37" s="2388"/>
      <c r="AG37" s="2388"/>
      <c r="AH37" s="2388"/>
      <c r="AI37" s="2388"/>
      <c r="AJ37" s="2388"/>
      <c r="AK37" s="2388"/>
      <c r="AL37" s="2388"/>
      <c r="AM37" s="2388"/>
      <c r="AN37" s="2388"/>
      <c r="AO37" s="2388"/>
      <c r="AP37" s="2388"/>
      <c r="AQ37" s="2395"/>
      <c r="AR37" s="2396"/>
      <c r="AS37" s="2396"/>
      <c r="AT37" s="2396"/>
      <c r="AU37" s="2396"/>
      <c r="AV37" s="2396"/>
      <c r="AW37" s="2396"/>
      <c r="AX37" s="2396"/>
      <c r="AY37" s="2396"/>
      <c r="AZ37" s="2396"/>
      <c r="BA37" s="2396"/>
      <c r="BB37" s="2396"/>
      <c r="BC37" s="2396"/>
      <c r="BD37" s="2396"/>
      <c r="BE37" s="2396"/>
      <c r="BF37" s="2396"/>
      <c r="BG37" s="2396"/>
      <c r="BH37" s="2396"/>
      <c r="BI37" s="2396"/>
      <c r="BJ37" s="2396"/>
      <c r="BK37" s="2396"/>
      <c r="BL37" s="2396"/>
      <c r="BM37" s="2396"/>
      <c r="BN37" s="2396"/>
      <c r="BO37" s="2396"/>
      <c r="BP37" s="2396"/>
      <c r="BQ37" s="2396"/>
      <c r="BR37" s="2396"/>
      <c r="BS37" s="2396"/>
      <c r="BT37" s="2396"/>
      <c r="BU37" s="2396"/>
      <c r="BV37" s="2397"/>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row>
    <row r="38" spans="1:131" ht="3" customHeight="1">
      <c r="A38" s="339"/>
      <c r="B38" s="339"/>
      <c r="C38" s="2170"/>
      <c r="D38" s="2171"/>
      <c r="E38" s="2172"/>
      <c r="F38" s="2172"/>
      <c r="G38" s="2172"/>
      <c r="H38" s="2172"/>
      <c r="I38" s="2172"/>
      <c r="J38" s="2172"/>
      <c r="K38" s="2172"/>
      <c r="L38" s="2172"/>
      <c r="M38" s="2172"/>
      <c r="N38" s="2172"/>
      <c r="O38" s="2164"/>
      <c r="P38" s="2165"/>
      <c r="Q38" s="2165"/>
      <c r="R38" s="2165"/>
      <c r="S38" s="2165"/>
      <c r="T38" s="2165"/>
      <c r="U38" s="2166"/>
      <c r="V38" s="339"/>
      <c r="X38" s="2208"/>
      <c r="Y38" s="2209"/>
      <c r="Z38" s="1857"/>
      <c r="AA38" s="1857"/>
      <c r="AB38" s="2387"/>
      <c r="AC38" s="2388"/>
      <c r="AD38" s="2388"/>
      <c r="AE38" s="2388"/>
      <c r="AF38" s="2388"/>
      <c r="AG38" s="2388"/>
      <c r="AH38" s="2388"/>
      <c r="AI38" s="2388"/>
      <c r="AJ38" s="2388"/>
      <c r="AK38" s="2388"/>
      <c r="AL38" s="2388"/>
      <c r="AM38" s="2388"/>
      <c r="AN38" s="2388"/>
      <c r="AO38" s="2388"/>
      <c r="AP38" s="2388"/>
      <c r="AQ38" s="2395"/>
      <c r="AR38" s="2396"/>
      <c r="AS38" s="2396"/>
      <c r="AT38" s="2396"/>
      <c r="AU38" s="2396"/>
      <c r="AV38" s="2396"/>
      <c r="AW38" s="2396"/>
      <c r="AX38" s="2396"/>
      <c r="AY38" s="2396"/>
      <c r="AZ38" s="2396"/>
      <c r="BA38" s="2396"/>
      <c r="BB38" s="2396"/>
      <c r="BC38" s="2396"/>
      <c r="BD38" s="2396"/>
      <c r="BE38" s="2396"/>
      <c r="BF38" s="2396"/>
      <c r="BG38" s="2396"/>
      <c r="BH38" s="2396"/>
      <c r="BI38" s="2396"/>
      <c r="BJ38" s="2396"/>
      <c r="BK38" s="2396"/>
      <c r="BL38" s="2396"/>
      <c r="BM38" s="2396"/>
      <c r="BN38" s="2396"/>
      <c r="BO38" s="2396"/>
      <c r="BP38" s="2396"/>
      <c r="BQ38" s="2396"/>
      <c r="BR38" s="2396"/>
      <c r="BS38" s="2396"/>
      <c r="BT38" s="2396"/>
      <c r="BU38" s="2396"/>
      <c r="BV38" s="2397"/>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row>
    <row r="39" spans="1:131" ht="3" customHeight="1">
      <c r="A39" s="339"/>
      <c r="B39" s="339"/>
      <c r="C39" s="2170"/>
      <c r="D39" s="2171"/>
      <c r="E39" s="2172"/>
      <c r="F39" s="2172"/>
      <c r="G39" s="2172"/>
      <c r="H39" s="2172"/>
      <c r="I39" s="2172"/>
      <c r="J39" s="2172"/>
      <c r="K39" s="2172"/>
      <c r="L39" s="2172"/>
      <c r="M39" s="2172"/>
      <c r="N39" s="2172"/>
      <c r="O39" s="2164"/>
      <c r="P39" s="2165"/>
      <c r="Q39" s="2165"/>
      <c r="R39" s="2165"/>
      <c r="S39" s="2165"/>
      <c r="T39" s="2165"/>
      <c r="U39" s="2166"/>
      <c r="V39" s="339"/>
      <c r="X39" s="2208"/>
      <c r="Y39" s="2209"/>
      <c r="Z39" s="1857"/>
      <c r="AA39" s="1857"/>
      <c r="AB39" s="2387"/>
      <c r="AC39" s="2388"/>
      <c r="AD39" s="2388"/>
      <c r="AE39" s="2388"/>
      <c r="AF39" s="2388"/>
      <c r="AG39" s="2388"/>
      <c r="AH39" s="2388"/>
      <c r="AI39" s="2388"/>
      <c r="AJ39" s="2388"/>
      <c r="AK39" s="2388"/>
      <c r="AL39" s="2388"/>
      <c r="AM39" s="2388"/>
      <c r="AN39" s="2388"/>
      <c r="AO39" s="2388"/>
      <c r="AP39" s="2388"/>
      <c r="AQ39" s="2395"/>
      <c r="AR39" s="2396"/>
      <c r="AS39" s="2396"/>
      <c r="AT39" s="2396"/>
      <c r="AU39" s="2396"/>
      <c r="AV39" s="2396"/>
      <c r="AW39" s="2396"/>
      <c r="AX39" s="2396"/>
      <c r="AY39" s="2396"/>
      <c r="AZ39" s="2396"/>
      <c r="BA39" s="2396"/>
      <c r="BB39" s="2396"/>
      <c r="BC39" s="2396"/>
      <c r="BD39" s="2396"/>
      <c r="BE39" s="2396"/>
      <c r="BF39" s="2396"/>
      <c r="BG39" s="2396"/>
      <c r="BH39" s="2396"/>
      <c r="BI39" s="2396"/>
      <c r="BJ39" s="2396"/>
      <c r="BK39" s="2396"/>
      <c r="BL39" s="2396"/>
      <c r="BM39" s="2396"/>
      <c r="BN39" s="2396"/>
      <c r="BO39" s="2396"/>
      <c r="BP39" s="2396"/>
      <c r="BQ39" s="2396"/>
      <c r="BR39" s="2396"/>
      <c r="BS39" s="2396"/>
      <c r="BT39" s="2396"/>
      <c r="BU39" s="2396"/>
      <c r="BV39" s="2397"/>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row>
    <row r="40" spans="1:131" ht="3" customHeight="1">
      <c r="A40" s="339"/>
      <c r="B40" s="339"/>
      <c r="C40" s="2170"/>
      <c r="D40" s="2171"/>
      <c r="E40" s="2172"/>
      <c r="F40" s="2172"/>
      <c r="G40" s="2172"/>
      <c r="H40" s="2172"/>
      <c r="I40" s="2172"/>
      <c r="J40" s="2172"/>
      <c r="K40" s="2172"/>
      <c r="L40" s="2172"/>
      <c r="M40" s="2172"/>
      <c r="N40" s="2172"/>
      <c r="O40" s="2167"/>
      <c r="P40" s="2168"/>
      <c r="Q40" s="2168"/>
      <c r="R40" s="2168"/>
      <c r="S40" s="2168"/>
      <c r="T40" s="2168"/>
      <c r="U40" s="2169"/>
      <c r="V40" s="339"/>
      <c r="X40" s="2208"/>
      <c r="Y40" s="2209"/>
      <c r="Z40" s="1857"/>
      <c r="AA40" s="1857"/>
      <c r="AB40" s="2387"/>
      <c r="AC40" s="2388"/>
      <c r="AD40" s="2388"/>
      <c r="AE40" s="2388"/>
      <c r="AF40" s="2388"/>
      <c r="AG40" s="2388"/>
      <c r="AH40" s="2388"/>
      <c r="AI40" s="2388"/>
      <c r="AJ40" s="2388"/>
      <c r="AK40" s="2388"/>
      <c r="AL40" s="2388"/>
      <c r="AM40" s="2388"/>
      <c r="AN40" s="2388"/>
      <c r="AO40" s="2388"/>
      <c r="AP40" s="2388"/>
      <c r="AQ40" s="2395"/>
      <c r="AR40" s="2396"/>
      <c r="AS40" s="2396"/>
      <c r="AT40" s="2396"/>
      <c r="AU40" s="2396"/>
      <c r="AV40" s="2396"/>
      <c r="AW40" s="2396"/>
      <c r="AX40" s="2396"/>
      <c r="AY40" s="2396"/>
      <c r="AZ40" s="2396"/>
      <c r="BA40" s="2396"/>
      <c r="BB40" s="2396"/>
      <c r="BC40" s="2396"/>
      <c r="BD40" s="2396"/>
      <c r="BE40" s="2396"/>
      <c r="BF40" s="2396"/>
      <c r="BG40" s="2396"/>
      <c r="BH40" s="2396"/>
      <c r="BI40" s="2396"/>
      <c r="BJ40" s="2396"/>
      <c r="BK40" s="2396"/>
      <c r="BL40" s="2396"/>
      <c r="BM40" s="2396"/>
      <c r="BN40" s="2396"/>
      <c r="BO40" s="2396"/>
      <c r="BP40" s="2396"/>
      <c r="BQ40" s="2396"/>
      <c r="BR40" s="2396"/>
      <c r="BS40" s="2396"/>
      <c r="BT40" s="2396"/>
      <c r="BU40" s="2396"/>
      <c r="BV40" s="2397"/>
      <c r="DD40" s="343"/>
      <c r="DE40" s="343"/>
      <c r="DF40" s="343"/>
      <c r="DG40" s="343"/>
      <c r="DH40" s="343"/>
      <c r="DI40" s="343"/>
      <c r="DJ40" s="343"/>
      <c r="DK40" s="343"/>
      <c r="DL40" s="343"/>
      <c r="DM40" s="343"/>
      <c r="DN40" s="343"/>
      <c r="DO40" s="343"/>
      <c r="DP40" s="343"/>
      <c r="DQ40" s="343"/>
      <c r="DR40" s="343"/>
      <c r="DS40" s="343"/>
      <c r="DT40" s="343"/>
      <c r="DU40" s="343"/>
      <c r="DV40" s="343"/>
      <c r="DW40" s="343"/>
      <c r="DX40" s="343"/>
      <c r="DY40" s="343"/>
      <c r="DZ40" s="343"/>
      <c r="EA40" s="343"/>
    </row>
    <row r="41" spans="1:131" ht="3" customHeight="1">
      <c r="A41" s="339"/>
      <c r="B41" s="339"/>
      <c r="C41" s="2170">
        <v>5</v>
      </c>
      <c r="D41" s="2171"/>
      <c r="E41" s="2172"/>
      <c r="F41" s="2172"/>
      <c r="G41" s="2172"/>
      <c r="H41" s="2172"/>
      <c r="I41" s="2172"/>
      <c r="J41" s="2172"/>
      <c r="K41" s="2172"/>
      <c r="L41" s="2172"/>
      <c r="M41" s="2172"/>
      <c r="N41" s="2172"/>
      <c r="O41" s="2161">
        <f>申告書作成!I44</f>
        <v>0</v>
      </c>
      <c r="P41" s="2162"/>
      <c r="Q41" s="2162"/>
      <c r="R41" s="2162"/>
      <c r="S41" s="2162"/>
      <c r="T41" s="2162"/>
      <c r="U41" s="2163"/>
      <c r="V41" s="339"/>
      <c r="X41" s="2208"/>
      <c r="Y41" s="2209"/>
      <c r="Z41" s="1857"/>
      <c r="AA41" s="1857"/>
      <c r="AB41" s="2387"/>
      <c r="AC41" s="2388"/>
      <c r="AD41" s="2388"/>
      <c r="AE41" s="2388"/>
      <c r="AF41" s="2388"/>
      <c r="AG41" s="2388"/>
      <c r="AH41" s="2388"/>
      <c r="AI41" s="2388"/>
      <c r="AJ41" s="2388"/>
      <c r="AK41" s="2388"/>
      <c r="AL41" s="2388"/>
      <c r="AM41" s="2388"/>
      <c r="AN41" s="2388"/>
      <c r="AO41" s="2388"/>
      <c r="AP41" s="2388"/>
      <c r="AQ41" s="2395"/>
      <c r="AR41" s="2396"/>
      <c r="AS41" s="2396"/>
      <c r="AT41" s="2396"/>
      <c r="AU41" s="2396"/>
      <c r="AV41" s="2396"/>
      <c r="AW41" s="2396"/>
      <c r="AX41" s="2396"/>
      <c r="AY41" s="2396"/>
      <c r="AZ41" s="2396"/>
      <c r="BA41" s="2396"/>
      <c r="BB41" s="2396"/>
      <c r="BC41" s="2396"/>
      <c r="BD41" s="2396"/>
      <c r="BE41" s="2396"/>
      <c r="BF41" s="2396"/>
      <c r="BG41" s="2396"/>
      <c r="BH41" s="2396"/>
      <c r="BI41" s="2396"/>
      <c r="BJ41" s="2396"/>
      <c r="BK41" s="2396"/>
      <c r="BL41" s="2396"/>
      <c r="BM41" s="2396"/>
      <c r="BN41" s="2396"/>
      <c r="BO41" s="2396"/>
      <c r="BP41" s="2396"/>
      <c r="BQ41" s="2396"/>
      <c r="BR41" s="2396"/>
      <c r="BS41" s="2396"/>
      <c r="BT41" s="2396"/>
      <c r="BU41" s="2396"/>
      <c r="BV41" s="2397"/>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row>
    <row r="42" spans="1:131" ht="3" customHeight="1">
      <c r="A42" s="339"/>
      <c r="B42" s="339"/>
      <c r="C42" s="2170"/>
      <c r="D42" s="2171"/>
      <c r="E42" s="2172"/>
      <c r="F42" s="2172"/>
      <c r="G42" s="2172"/>
      <c r="H42" s="2172"/>
      <c r="I42" s="2172"/>
      <c r="J42" s="2172"/>
      <c r="K42" s="2172"/>
      <c r="L42" s="2172"/>
      <c r="M42" s="2172"/>
      <c r="N42" s="2172"/>
      <c r="O42" s="2164"/>
      <c r="P42" s="2165"/>
      <c r="Q42" s="2165"/>
      <c r="R42" s="2165"/>
      <c r="S42" s="2165"/>
      <c r="T42" s="2165"/>
      <c r="U42" s="2166"/>
      <c r="V42" s="339"/>
      <c r="X42" s="2210"/>
      <c r="Y42" s="2211"/>
      <c r="Z42" s="1858"/>
      <c r="AA42" s="1858"/>
      <c r="AB42" s="2389"/>
      <c r="AC42" s="2390"/>
      <c r="AD42" s="2390"/>
      <c r="AE42" s="2390"/>
      <c r="AF42" s="2390"/>
      <c r="AG42" s="2390"/>
      <c r="AH42" s="2390"/>
      <c r="AI42" s="2390"/>
      <c r="AJ42" s="2390"/>
      <c r="AK42" s="2390"/>
      <c r="AL42" s="2390"/>
      <c r="AM42" s="2390"/>
      <c r="AN42" s="2390"/>
      <c r="AO42" s="2390"/>
      <c r="AP42" s="2390"/>
      <c r="AQ42" s="2400"/>
      <c r="AR42" s="2401"/>
      <c r="AS42" s="2401"/>
      <c r="AT42" s="2401"/>
      <c r="AU42" s="2401"/>
      <c r="AV42" s="2401"/>
      <c r="AW42" s="2401"/>
      <c r="AX42" s="2401"/>
      <c r="AY42" s="2401"/>
      <c r="AZ42" s="2401"/>
      <c r="BA42" s="2401"/>
      <c r="BB42" s="2401"/>
      <c r="BC42" s="2401"/>
      <c r="BD42" s="2401"/>
      <c r="BE42" s="2401"/>
      <c r="BF42" s="2401"/>
      <c r="BG42" s="2401"/>
      <c r="BH42" s="2401"/>
      <c r="BI42" s="2401"/>
      <c r="BJ42" s="2401"/>
      <c r="BK42" s="2401"/>
      <c r="BL42" s="2401"/>
      <c r="BM42" s="2401"/>
      <c r="BN42" s="2401"/>
      <c r="BO42" s="2401"/>
      <c r="BP42" s="2401"/>
      <c r="BQ42" s="2401"/>
      <c r="BR42" s="2401"/>
      <c r="BS42" s="2401"/>
      <c r="BT42" s="2401"/>
      <c r="BU42" s="2401"/>
      <c r="BV42" s="2402"/>
      <c r="DO42" s="343"/>
      <c r="DP42" s="343"/>
      <c r="DQ42" s="343"/>
      <c r="DR42" s="343"/>
      <c r="DS42" s="343"/>
      <c r="DT42" s="343"/>
      <c r="DU42" s="343"/>
      <c r="DV42" s="343"/>
      <c r="DW42" s="343"/>
      <c r="DX42" s="343"/>
      <c r="DY42" s="343"/>
      <c r="DZ42" s="343"/>
      <c r="EA42" s="343"/>
    </row>
    <row r="43" spans="1:131" ht="3" customHeight="1">
      <c r="A43" s="339"/>
      <c r="B43" s="339"/>
      <c r="C43" s="2170"/>
      <c r="D43" s="2171"/>
      <c r="E43" s="2172"/>
      <c r="F43" s="2172"/>
      <c r="G43" s="2172"/>
      <c r="H43" s="2172"/>
      <c r="I43" s="2172"/>
      <c r="J43" s="2172"/>
      <c r="K43" s="2172"/>
      <c r="L43" s="2172"/>
      <c r="M43" s="2172"/>
      <c r="N43" s="2172"/>
      <c r="O43" s="2164"/>
      <c r="P43" s="2165"/>
      <c r="Q43" s="2165"/>
      <c r="R43" s="2165"/>
      <c r="S43" s="2165"/>
      <c r="T43" s="2165"/>
      <c r="U43" s="2166"/>
      <c r="V43" s="339"/>
      <c r="DO43" s="343"/>
      <c r="DP43" s="343"/>
      <c r="DQ43" s="343"/>
      <c r="DR43" s="343"/>
      <c r="DS43" s="343"/>
      <c r="DT43" s="343"/>
      <c r="DU43" s="343"/>
      <c r="DV43" s="343"/>
      <c r="DW43" s="343"/>
      <c r="DX43" s="343"/>
      <c r="DY43" s="343"/>
      <c r="DZ43" s="343"/>
      <c r="EA43" s="343"/>
    </row>
    <row r="44" spans="1:131" ht="3" customHeight="1">
      <c r="A44" s="339"/>
      <c r="B44" s="339"/>
      <c r="C44" s="2170"/>
      <c r="D44" s="2171"/>
      <c r="E44" s="2172"/>
      <c r="F44" s="2172"/>
      <c r="G44" s="2172"/>
      <c r="H44" s="2172"/>
      <c r="I44" s="2172"/>
      <c r="J44" s="2172"/>
      <c r="K44" s="2172"/>
      <c r="L44" s="2172"/>
      <c r="M44" s="2172"/>
      <c r="N44" s="2172"/>
      <c r="O44" s="2164"/>
      <c r="P44" s="2165"/>
      <c r="Q44" s="2165"/>
      <c r="R44" s="2165"/>
      <c r="S44" s="2165"/>
      <c r="T44" s="2165"/>
      <c r="U44" s="2166"/>
      <c r="V44" s="339"/>
      <c r="X44" s="2334" t="s">
        <v>158</v>
      </c>
      <c r="Y44" s="2334"/>
      <c r="Z44" s="2334"/>
      <c r="AA44" s="2334"/>
      <c r="AB44" s="2334"/>
      <c r="AC44" s="2334"/>
      <c r="AD44" s="2334"/>
      <c r="AE44" s="2334"/>
      <c r="AF44" s="2334"/>
      <c r="AG44" s="2334"/>
      <c r="AH44" s="2334"/>
      <c r="AI44" s="2334"/>
      <c r="AJ44" s="2334"/>
      <c r="AK44" s="2334"/>
      <c r="AL44" s="2334"/>
      <c r="AM44" s="2334"/>
      <c r="AN44" s="2334"/>
      <c r="AO44" s="2334"/>
      <c r="AP44" s="2334"/>
      <c r="AQ44" s="2322" t="str">
        <f>IF(OR(申告書作成!AN90=TRUE,申告書作成!AN92=TRUE),"☑","□")</f>
        <v>□</v>
      </c>
      <c r="AR44" s="2322"/>
      <c r="AS44" s="2322" t="s">
        <v>191</v>
      </c>
      <c r="AT44" s="2322"/>
      <c r="AU44" s="2322"/>
      <c r="AV44" s="2322"/>
      <c r="AW44" s="2322"/>
      <c r="AX44" s="2322"/>
      <c r="AY44" s="2322"/>
      <c r="AZ44" s="343"/>
      <c r="BA44" s="343"/>
      <c r="DO44" s="343"/>
      <c r="DP44" s="343"/>
      <c r="DQ44" s="343"/>
      <c r="DR44" s="343"/>
      <c r="DS44" s="343"/>
      <c r="DT44" s="343"/>
      <c r="DU44" s="343"/>
      <c r="DV44" s="343"/>
      <c r="DW44" s="343"/>
      <c r="DX44" s="343"/>
      <c r="DY44" s="343"/>
      <c r="DZ44" s="343"/>
      <c r="EA44" s="343"/>
    </row>
    <row r="45" spans="1:131" ht="3" customHeight="1">
      <c r="A45" s="339"/>
      <c r="B45" s="339"/>
      <c r="C45" s="2170"/>
      <c r="D45" s="2171"/>
      <c r="E45" s="2172"/>
      <c r="F45" s="2172"/>
      <c r="G45" s="2172"/>
      <c r="H45" s="2172"/>
      <c r="I45" s="2172"/>
      <c r="J45" s="2172"/>
      <c r="K45" s="2172"/>
      <c r="L45" s="2172"/>
      <c r="M45" s="2172"/>
      <c r="N45" s="2172"/>
      <c r="O45" s="2167"/>
      <c r="P45" s="2168"/>
      <c r="Q45" s="2168"/>
      <c r="R45" s="2168"/>
      <c r="S45" s="2168"/>
      <c r="T45" s="2168"/>
      <c r="U45" s="2169"/>
      <c r="V45" s="339"/>
      <c r="X45" s="2334"/>
      <c r="Y45" s="2334"/>
      <c r="Z45" s="2334"/>
      <c r="AA45" s="2334"/>
      <c r="AB45" s="2334"/>
      <c r="AC45" s="2334"/>
      <c r="AD45" s="2334"/>
      <c r="AE45" s="2334"/>
      <c r="AF45" s="2334"/>
      <c r="AG45" s="2334"/>
      <c r="AH45" s="2334"/>
      <c r="AI45" s="2334"/>
      <c r="AJ45" s="2334"/>
      <c r="AK45" s="2334"/>
      <c r="AL45" s="2334"/>
      <c r="AM45" s="2334"/>
      <c r="AN45" s="2334"/>
      <c r="AO45" s="2334"/>
      <c r="AP45" s="2334"/>
      <c r="AQ45" s="2322"/>
      <c r="AR45" s="2322"/>
      <c r="AS45" s="2322"/>
      <c r="AT45" s="2322"/>
      <c r="AU45" s="2322"/>
      <c r="AV45" s="2322"/>
      <c r="AW45" s="2322"/>
      <c r="AX45" s="2322"/>
      <c r="AY45" s="2322"/>
      <c r="AZ45" s="343"/>
      <c r="BA45" s="343"/>
      <c r="DO45" s="343"/>
      <c r="DP45" s="343"/>
      <c r="DQ45" s="343"/>
      <c r="DR45" s="343"/>
      <c r="DS45" s="343"/>
      <c r="DT45" s="343"/>
      <c r="DU45" s="343"/>
      <c r="DV45" s="343"/>
      <c r="DW45" s="343"/>
      <c r="DX45" s="343"/>
      <c r="DY45" s="343"/>
      <c r="DZ45" s="343"/>
      <c r="EA45" s="343"/>
    </row>
    <row r="46" spans="1:131" ht="3" customHeight="1">
      <c r="A46" s="339"/>
      <c r="B46" s="339"/>
      <c r="C46" s="2170">
        <v>6</v>
      </c>
      <c r="D46" s="2171"/>
      <c r="E46" s="2172"/>
      <c r="F46" s="2172"/>
      <c r="G46" s="2172"/>
      <c r="H46" s="2172"/>
      <c r="I46" s="2172"/>
      <c r="J46" s="2172"/>
      <c r="K46" s="2172"/>
      <c r="L46" s="2172"/>
      <c r="M46" s="2172"/>
      <c r="N46" s="2172"/>
      <c r="O46" s="2161">
        <f>申告書作成!I45</f>
        <v>0</v>
      </c>
      <c r="P46" s="2162"/>
      <c r="Q46" s="2162"/>
      <c r="R46" s="2162"/>
      <c r="S46" s="2162"/>
      <c r="T46" s="2162"/>
      <c r="U46" s="2163"/>
      <c r="V46" s="339"/>
      <c r="X46" s="2334"/>
      <c r="Y46" s="2334"/>
      <c r="Z46" s="2334"/>
      <c r="AA46" s="2334"/>
      <c r="AB46" s="2334"/>
      <c r="AC46" s="2334"/>
      <c r="AD46" s="2334"/>
      <c r="AE46" s="2334"/>
      <c r="AF46" s="2334"/>
      <c r="AG46" s="2334"/>
      <c r="AH46" s="2334"/>
      <c r="AI46" s="2334"/>
      <c r="AJ46" s="2334"/>
      <c r="AK46" s="2334"/>
      <c r="AL46" s="2334"/>
      <c r="AM46" s="2334"/>
      <c r="AN46" s="2334"/>
      <c r="AO46" s="2334"/>
      <c r="AP46" s="2334"/>
      <c r="AQ46" s="2322"/>
      <c r="AR46" s="2322"/>
      <c r="AS46" s="2322"/>
      <c r="AT46" s="2322"/>
      <c r="AU46" s="2322"/>
      <c r="AV46" s="2322"/>
      <c r="AW46" s="2322"/>
      <c r="AX46" s="2322"/>
      <c r="AY46" s="2322"/>
      <c r="AZ46" s="343"/>
      <c r="BA46" s="2285" t="s">
        <v>483</v>
      </c>
      <c r="BB46" s="2285"/>
      <c r="BC46" s="2285"/>
      <c r="BD46" s="2285"/>
      <c r="BE46" s="2285"/>
      <c r="BF46" s="2285"/>
      <c r="BG46" s="2285"/>
      <c r="BH46" s="2285"/>
      <c r="BI46" s="2285"/>
      <c r="BJ46" s="2285"/>
      <c r="BK46" s="2285"/>
      <c r="BL46" s="2285"/>
      <c r="BM46" s="2285"/>
      <c r="BN46" s="2285"/>
      <c r="BO46" s="2285"/>
      <c r="BP46" s="2285"/>
      <c r="BQ46" s="2285"/>
      <c r="BR46" s="2285"/>
      <c r="BS46" s="2285"/>
      <c r="BT46" s="2285"/>
      <c r="BU46" s="2285"/>
      <c r="DO46" s="343"/>
      <c r="DP46" s="343"/>
      <c r="DQ46" s="343"/>
      <c r="DR46" s="343"/>
      <c r="DS46" s="343"/>
      <c r="DT46" s="343"/>
      <c r="DU46" s="343"/>
      <c r="DV46" s="343"/>
      <c r="DW46" s="343"/>
      <c r="DX46" s="343"/>
      <c r="DY46" s="343"/>
      <c r="DZ46" s="343"/>
      <c r="EA46" s="343"/>
    </row>
    <row r="47" spans="1:131" ht="3" customHeight="1">
      <c r="A47" s="339"/>
      <c r="B47" s="339"/>
      <c r="C47" s="2170"/>
      <c r="D47" s="2171"/>
      <c r="E47" s="2172"/>
      <c r="F47" s="2172"/>
      <c r="G47" s="2172"/>
      <c r="H47" s="2172"/>
      <c r="I47" s="2172"/>
      <c r="J47" s="2172"/>
      <c r="K47" s="2172"/>
      <c r="L47" s="2172"/>
      <c r="M47" s="2172"/>
      <c r="N47" s="2172"/>
      <c r="O47" s="2164"/>
      <c r="P47" s="2165"/>
      <c r="Q47" s="2165"/>
      <c r="R47" s="2165"/>
      <c r="S47" s="2165"/>
      <c r="T47" s="2165"/>
      <c r="U47" s="2166"/>
      <c r="V47" s="339"/>
      <c r="X47" s="2334"/>
      <c r="Y47" s="2334"/>
      <c r="Z47" s="2334"/>
      <c r="AA47" s="2334"/>
      <c r="AB47" s="2334"/>
      <c r="AC47" s="2334"/>
      <c r="AD47" s="2334"/>
      <c r="AE47" s="2334"/>
      <c r="AF47" s="2334"/>
      <c r="AG47" s="2334"/>
      <c r="AH47" s="2334"/>
      <c r="AI47" s="2334"/>
      <c r="AJ47" s="2334"/>
      <c r="AK47" s="2334"/>
      <c r="AL47" s="2334"/>
      <c r="AM47" s="2334"/>
      <c r="AN47" s="2334"/>
      <c r="AO47" s="2334"/>
      <c r="AP47" s="2334"/>
      <c r="AQ47" s="2322"/>
      <c r="AR47" s="2322"/>
      <c r="AS47" s="2322"/>
      <c r="AT47" s="2322"/>
      <c r="AU47" s="2322"/>
      <c r="AV47" s="2322"/>
      <c r="AW47" s="2322"/>
      <c r="AX47" s="2322"/>
      <c r="AY47" s="2322"/>
      <c r="AZ47" s="343"/>
      <c r="BA47" s="2285"/>
      <c r="BB47" s="2285"/>
      <c r="BC47" s="2285"/>
      <c r="BD47" s="2285"/>
      <c r="BE47" s="2285"/>
      <c r="BF47" s="2285"/>
      <c r="BG47" s="2285"/>
      <c r="BH47" s="2285"/>
      <c r="BI47" s="2285"/>
      <c r="BJ47" s="2285"/>
      <c r="BK47" s="2285"/>
      <c r="BL47" s="2285"/>
      <c r="BM47" s="2285"/>
      <c r="BN47" s="2285"/>
      <c r="BO47" s="2285"/>
      <c r="BP47" s="2285"/>
      <c r="BQ47" s="2285"/>
      <c r="BR47" s="2285"/>
      <c r="BS47" s="2285"/>
      <c r="BT47" s="2285"/>
      <c r="BU47" s="2285"/>
      <c r="BV47" s="344"/>
      <c r="BW47" s="344"/>
      <c r="DO47" s="343"/>
      <c r="DP47" s="343"/>
      <c r="DQ47" s="343"/>
      <c r="DR47" s="343"/>
      <c r="DS47" s="343"/>
      <c r="DT47" s="343"/>
      <c r="DU47" s="343"/>
      <c r="DV47" s="343"/>
      <c r="DW47" s="343"/>
      <c r="DX47" s="343"/>
      <c r="DY47" s="343"/>
      <c r="DZ47" s="343"/>
      <c r="EA47" s="343"/>
    </row>
    <row r="48" spans="1:131" ht="3" customHeight="1">
      <c r="A48" s="339"/>
      <c r="B48" s="339"/>
      <c r="C48" s="2170"/>
      <c r="D48" s="2171"/>
      <c r="E48" s="2172"/>
      <c r="F48" s="2172"/>
      <c r="G48" s="2172"/>
      <c r="H48" s="2172"/>
      <c r="I48" s="2172"/>
      <c r="J48" s="2172"/>
      <c r="K48" s="2172"/>
      <c r="L48" s="2172"/>
      <c r="M48" s="2172"/>
      <c r="N48" s="2172"/>
      <c r="O48" s="2164"/>
      <c r="P48" s="2165"/>
      <c r="Q48" s="2165"/>
      <c r="R48" s="2165"/>
      <c r="S48" s="2165"/>
      <c r="T48" s="2165"/>
      <c r="U48" s="2166"/>
      <c r="V48" s="339"/>
      <c r="X48" s="2334"/>
      <c r="Y48" s="2334"/>
      <c r="Z48" s="2334"/>
      <c r="AA48" s="2334"/>
      <c r="AB48" s="2334"/>
      <c r="AC48" s="2334"/>
      <c r="AD48" s="2334"/>
      <c r="AE48" s="2334"/>
      <c r="AF48" s="2334"/>
      <c r="AG48" s="2334"/>
      <c r="AH48" s="2334"/>
      <c r="AI48" s="2334"/>
      <c r="AJ48" s="2334"/>
      <c r="AK48" s="2334"/>
      <c r="AL48" s="2334"/>
      <c r="AM48" s="2334"/>
      <c r="AN48" s="2334"/>
      <c r="AO48" s="2334"/>
      <c r="AP48" s="2334"/>
      <c r="AQ48" s="2322"/>
      <c r="AR48" s="2322"/>
      <c r="AS48" s="2322"/>
      <c r="AT48" s="2322"/>
      <c r="AU48" s="2322"/>
      <c r="AV48" s="2322"/>
      <c r="AW48" s="2322"/>
      <c r="AX48" s="2322"/>
      <c r="AY48" s="2322"/>
      <c r="AZ48" s="343"/>
      <c r="BA48" s="2285"/>
      <c r="BB48" s="2285"/>
      <c r="BC48" s="2285"/>
      <c r="BD48" s="2285"/>
      <c r="BE48" s="2285"/>
      <c r="BF48" s="2285"/>
      <c r="BG48" s="2285"/>
      <c r="BH48" s="2285"/>
      <c r="BI48" s="2285"/>
      <c r="BJ48" s="2285"/>
      <c r="BK48" s="2285"/>
      <c r="BL48" s="2285"/>
      <c r="BM48" s="2285"/>
      <c r="BN48" s="2285"/>
      <c r="BO48" s="2285"/>
      <c r="BP48" s="2285"/>
      <c r="BQ48" s="2285"/>
      <c r="BR48" s="2285"/>
      <c r="BS48" s="2285"/>
      <c r="BT48" s="2285"/>
      <c r="BU48" s="2285"/>
      <c r="BV48" s="344"/>
      <c r="BW48" s="344"/>
      <c r="DO48" s="343"/>
      <c r="DP48" s="343"/>
      <c r="DQ48" s="343"/>
      <c r="DR48" s="343"/>
      <c r="DS48" s="343"/>
      <c r="DT48" s="343"/>
      <c r="DU48" s="343"/>
      <c r="DV48" s="343"/>
      <c r="DW48" s="343"/>
      <c r="DX48" s="343"/>
      <c r="DY48" s="343"/>
      <c r="DZ48" s="343"/>
      <c r="EA48" s="343"/>
    </row>
    <row r="49" spans="1:131" ht="3" customHeight="1">
      <c r="A49" s="339"/>
      <c r="B49" s="339"/>
      <c r="C49" s="2170"/>
      <c r="D49" s="2171"/>
      <c r="E49" s="2172"/>
      <c r="F49" s="2172"/>
      <c r="G49" s="2172"/>
      <c r="H49" s="2172"/>
      <c r="I49" s="2172"/>
      <c r="J49" s="2172"/>
      <c r="K49" s="2172"/>
      <c r="L49" s="2172"/>
      <c r="M49" s="2172"/>
      <c r="N49" s="2172"/>
      <c r="O49" s="2164"/>
      <c r="P49" s="2165"/>
      <c r="Q49" s="2165"/>
      <c r="R49" s="2165"/>
      <c r="S49" s="2165"/>
      <c r="T49" s="2165"/>
      <c r="U49" s="2166"/>
      <c r="V49" s="339"/>
      <c r="X49" s="2334"/>
      <c r="Y49" s="2334"/>
      <c r="Z49" s="2334"/>
      <c r="AA49" s="2334"/>
      <c r="AB49" s="2334"/>
      <c r="AC49" s="2334"/>
      <c r="AD49" s="2334"/>
      <c r="AE49" s="2334"/>
      <c r="AF49" s="2334"/>
      <c r="AG49" s="2334"/>
      <c r="AH49" s="2334"/>
      <c r="AI49" s="2334"/>
      <c r="AJ49" s="2334"/>
      <c r="AK49" s="2334"/>
      <c r="AL49" s="2334"/>
      <c r="AM49" s="2334"/>
      <c r="AN49" s="2334"/>
      <c r="AO49" s="2334"/>
      <c r="AP49" s="2334"/>
      <c r="AQ49" s="2322"/>
      <c r="AR49" s="2322"/>
      <c r="AS49" s="2322"/>
      <c r="AT49" s="2322"/>
      <c r="AU49" s="2322"/>
      <c r="AV49" s="2322"/>
      <c r="AW49" s="2322"/>
      <c r="AX49" s="2322"/>
      <c r="AY49" s="2322"/>
      <c r="AZ49" s="343"/>
      <c r="BA49" s="2285"/>
      <c r="BB49" s="2285"/>
      <c r="BC49" s="2285"/>
      <c r="BD49" s="2285"/>
      <c r="BE49" s="2285"/>
      <c r="BF49" s="2285"/>
      <c r="BG49" s="2285"/>
      <c r="BH49" s="2285"/>
      <c r="BI49" s="2285"/>
      <c r="BJ49" s="2285"/>
      <c r="BK49" s="2285"/>
      <c r="BL49" s="2285"/>
      <c r="BM49" s="2285"/>
      <c r="BN49" s="2285"/>
      <c r="BO49" s="2285"/>
      <c r="BP49" s="2285"/>
      <c r="BQ49" s="2285"/>
      <c r="BR49" s="2285"/>
      <c r="BS49" s="2285"/>
      <c r="BT49" s="2285"/>
      <c r="BU49" s="2285"/>
      <c r="BV49" s="344"/>
      <c r="BW49" s="344"/>
      <c r="DO49" s="343"/>
      <c r="DP49" s="343"/>
      <c r="DQ49" s="343"/>
      <c r="DR49" s="343"/>
      <c r="DS49" s="343"/>
      <c r="DT49" s="343"/>
      <c r="DU49" s="343"/>
      <c r="DV49" s="343"/>
      <c r="DW49" s="343"/>
      <c r="DX49" s="343"/>
      <c r="DY49" s="343"/>
      <c r="DZ49" s="343"/>
      <c r="EA49" s="343"/>
    </row>
    <row r="50" spans="1:131" ht="3" customHeight="1">
      <c r="A50" s="339"/>
      <c r="B50" s="339"/>
      <c r="C50" s="2170"/>
      <c r="D50" s="2171"/>
      <c r="E50" s="2172"/>
      <c r="F50" s="2172"/>
      <c r="G50" s="2172"/>
      <c r="H50" s="2172"/>
      <c r="I50" s="2172"/>
      <c r="J50" s="2172"/>
      <c r="K50" s="2172"/>
      <c r="L50" s="2172"/>
      <c r="M50" s="2172"/>
      <c r="N50" s="2172"/>
      <c r="O50" s="2167"/>
      <c r="P50" s="2168"/>
      <c r="Q50" s="2168"/>
      <c r="R50" s="2168"/>
      <c r="S50" s="2168"/>
      <c r="T50" s="2168"/>
      <c r="U50" s="2169"/>
      <c r="V50" s="339"/>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3"/>
      <c r="BA50" s="343"/>
      <c r="BC50" s="344"/>
      <c r="BD50" s="344"/>
      <c r="BE50" s="344"/>
      <c r="BF50" s="344"/>
      <c r="BG50" s="344"/>
      <c r="BH50" s="344"/>
      <c r="BI50" s="344"/>
      <c r="BJ50" s="344"/>
      <c r="BK50" s="344"/>
      <c r="BL50" s="344"/>
      <c r="BM50" s="344"/>
      <c r="BN50" s="344"/>
      <c r="BO50" s="344"/>
      <c r="BP50" s="344"/>
      <c r="BQ50" s="344"/>
      <c r="BR50" s="344"/>
      <c r="BS50" s="344"/>
      <c r="BT50" s="344"/>
      <c r="BU50" s="344"/>
      <c r="BV50" s="344"/>
      <c r="BW50" s="344"/>
      <c r="DO50" s="343"/>
      <c r="DP50" s="343"/>
      <c r="DQ50" s="343"/>
      <c r="DR50" s="343"/>
      <c r="DS50" s="343"/>
      <c r="DT50" s="343"/>
      <c r="DU50" s="343"/>
      <c r="DV50" s="343"/>
      <c r="DW50" s="343"/>
      <c r="DX50" s="343"/>
      <c r="DY50" s="343"/>
      <c r="DZ50" s="343"/>
      <c r="EA50" s="343"/>
    </row>
    <row r="51" spans="1:131" ht="3" customHeight="1">
      <c r="A51" s="339"/>
      <c r="B51" s="339"/>
      <c r="C51" s="2170">
        <v>7</v>
      </c>
      <c r="D51" s="2171"/>
      <c r="E51" s="2172"/>
      <c r="F51" s="2172"/>
      <c r="G51" s="2172"/>
      <c r="H51" s="2172"/>
      <c r="I51" s="2172"/>
      <c r="J51" s="2172"/>
      <c r="K51" s="2172"/>
      <c r="L51" s="2172"/>
      <c r="M51" s="2172"/>
      <c r="N51" s="2172"/>
      <c r="O51" s="2161">
        <f>申告書作成!I46</f>
        <v>0</v>
      </c>
      <c r="P51" s="2162"/>
      <c r="Q51" s="2162"/>
      <c r="R51" s="2162"/>
      <c r="S51" s="2162"/>
      <c r="T51" s="2162"/>
      <c r="U51" s="2163"/>
      <c r="V51" s="339"/>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C51" s="344"/>
      <c r="BD51" s="344"/>
      <c r="BE51" s="344"/>
      <c r="BF51" s="344"/>
      <c r="BG51" s="344"/>
      <c r="BH51" s="344"/>
      <c r="BI51" s="344"/>
      <c r="BJ51" s="344"/>
      <c r="BK51" s="344"/>
      <c r="BL51" s="344"/>
      <c r="BM51" s="344"/>
      <c r="BN51" s="344"/>
      <c r="BO51" s="344"/>
      <c r="BP51" s="344"/>
      <c r="BQ51" s="344"/>
      <c r="BR51" s="344"/>
      <c r="BS51" s="344"/>
      <c r="BT51" s="344"/>
      <c r="BU51" s="344"/>
      <c r="BV51" s="344"/>
      <c r="BW51" s="344"/>
      <c r="DO51" s="343"/>
      <c r="DP51" s="343"/>
      <c r="DQ51" s="343"/>
      <c r="DR51" s="343"/>
      <c r="DS51" s="343"/>
      <c r="DT51" s="343"/>
      <c r="DU51" s="343"/>
      <c r="DV51" s="343"/>
      <c r="DW51" s="343"/>
      <c r="DX51" s="343"/>
      <c r="DY51" s="343"/>
      <c r="DZ51" s="343"/>
      <c r="EA51" s="343"/>
    </row>
    <row r="52" spans="1:131" ht="3" customHeight="1">
      <c r="A52" s="339"/>
      <c r="B52" s="339"/>
      <c r="C52" s="2170"/>
      <c r="D52" s="2171"/>
      <c r="E52" s="2172"/>
      <c r="F52" s="2172"/>
      <c r="G52" s="2172"/>
      <c r="H52" s="2172"/>
      <c r="I52" s="2172"/>
      <c r="J52" s="2172"/>
      <c r="K52" s="2172"/>
      <c r="L52" s="2172"/>
      <c r="M52" s="2172"/>
      <c r="N52" s="2172"/>
      <c r="O52" s="2164"/>
      <c r="P52" s="2165"/>
      <c r="Q52" s="2165"/>
      <c r="R52" s="2165"/>
      <c r="S52" s="2165"/>
      <c r="T52" s="2165"/>
      <c r="U52" s="2166"/>
      <c r="V52" s="339"/>
      <c r="X52" s="2335" t="s">
        <v>159</v>
      </c>
      <c r="Y52" s="2335"/>
      <c r="Z52" s="2335"/>
      <c r="AA52" s="2335"/>
      <c r="AB52" s="2335"/>
      <c r="AC52" s="2335"/>
      <c r="AD52" s="2335"/>
      <c r="AE52" s="2335"/>
      <c r="AF52" s="2335"/>
      <c r="AG52" s="2335"/>
      <c r="AH52" s="2335"/>
      <c r="AI52" s="2335"/>
      <c r="AJ52" s="2335"/>
      <c r="AK52" s="2335"/>
      <c r="AL52" s="2335"/>
      <c r="AM52" s="2335"/>
      <c r="AN52" s="2335"/>
      <c r="AO52" s="2335"/>
      <c r="AP52" s="2335"/>
      <c r="AQ52" s="2335"/>
      <c r="AR52" s="2335"/>
      <c r="AS52" s="2335"/>
      <c r="AT52" s="2335"/>
      <c r="AU52" s="2335"/>
      <c r="AV52" s="2335"/>
      <c r="AW52" s="2335"/>
      <c r="AX52" s="2335"/>
      <c r="AY52" s="2335"/>
      <c r="AZ52" s="345"/>
      <c r="BA52" s="2329" t="s">
        <v>481</v>
      </c>
      <c r="BB52" s="2330"/>
      <c r="BC52" s="2330"/>
      <c r="BD52" s="2330"/>
      <c r="BE52" s="2330"/>
      <c r="BF52" s="2330"/>
      <c r="BG52" s="2330"/>
      <c r="BH52" s="2330"/>
      <c r="BI52" s="2330"/>
      <c r="BJ52" s="2330"/>
      <c r="BK52" s="2330"/>
      <c r="BL52" s="1855" t="s">
        <v>482</v>
      </c>
      <c r="BM52" s="1855"/>
      <c r="BN52" s="1855"/>
      <c r="BO52" s="1855"/>
      <c r="BP52" s="1855"/>
      <c r="BQ52" s="1855"/>
      <c r="BR52" s="1855"/>
      <c r="BS52" s="1855" t="s">
        <v>478</v>
      </c>
      <c r="BT52" s="1855"/>
      <c r="BU52" s="1855"/>
      <c r="BV52" s="1855"/>
      <c r="BW52" s="1855"/>
      <c r="BX52" s="1855"/>
      <c r="BY52" s="2336"/>
      <c r="DO52" s="343"/>
      <c r="DP52" s="343"/>
      <c r="DQ52" s="343"/>
      <c r="DR52" s="343"/>
      <c r="DS52" s="343"/>
      <c r="DT52" s="343"/>
      <c r="DU52" s="343"/>
      <c r="DV52" s="343"/>
      <c r="DW52" s="343"/>
      <c r="DX52" s="343"/>
      <c r="DY52" s="343"/>
      <c r="DZ52" s="343"/>
      <c r="EA52" s="343"/>
    </row>
    <row r="53" spans="1:131" ht="3" customHeight="1">
      <c r="A53" s="339"/>
      <c r="B53" s="339"/>
      <c r="C53" s="2170"/>
      <c r="D53" s="2171"/>
      <c r="E53" s="2172"/>
      <c r="F53" s="2172"/>
      <c r="G53" s="2172"/>
      <c r="H53" s="2172"/>
      <c r="I53" s="2172"/>
      <c r="J53" s="2172"/>
      <c r="K53" s="2172"/>
      <c r="L53" s="2172"/>
      <c r="M53" s="2172"/>
      <c r="N53" s="2172"/>
      <c r="O53" s="2164"/>
      <c r="P53" s="2165"/>
      <c r="Q53" s="2165"/>
      <c r="R53" s="2165"/>
      <c r="S53" s="2165"/>
      <c r="T53" s="2165"/>
      <c r="U53" s="2166"/>
      <c r="V53" s="339"/>
      <c r="X53" s="2335"/>
      <c r="Y53" s="2335"/>
      <c r="Z53" s="2335"/>
      <c r="AA53" s="2335"/>
      <c r="AB53" s="2335"/>
      <c r="AC53" s="2335"/>
      <c r="AD53" s="2335"/>
      <c r="AE53" s="2335"/>
      <c r="AF53" s="2335"/>
      <c r="AG53" s="2335"/>
      <c r="AH53" s="2335"/>
      <c r="AI53" s="2335"/>
      <c r="AJ53" s="2335"/>
      <c r="AK53" s="2335"/>
      <c r="AL53" s="2335"/>
      <c r="AM53" s="2335"/>
      <c r="AN53" s="2335"/>
      <c r="AO53" s="2335"/>
      <c r="AP53" s="2335"/>
      <c r="AQ53" s="2335"/>
      <c r="AR53" s="2335"/>
      <c r="AS53" s="2335"/>
      <c r="AT53" s="2335"/>
      <c r="AU53" s="2335"/>
      <c r="AV53" s="2335"/>
      <c r="AW53" s="2335"/>
      <c r="AX53" s="2335"/>
      <c r="AY53" s="2335"/>
      <c r="AZ53" s="345"/>
      <c r="BA53" s="2331"/>
      <c r="BB53" s="2175"/>
      <c r="BC53" s="2175"/>
      <c r="BD53" s="2175"/>
      <c r="BE53" s="2175"/>
      <c r="BF53" s="2175"/>
      <c r="BG53" s="2175"/>
      <c r="BH53" s="2175"/>
      <c r="BI53" s="2175"/>
      <c r="BJ53" s="2175"/>
      <c r="BK53" s="2175"/>
      <c r="BL53" s="1856"/>
      <c r="BM53" s="1856"/>
      <c r="BN53" s="1856"/>
      <c r="BO53" s="1856"/>
      <c r="BP53" s="1856"/>
      <c r="BQ53" s="1856"/>
      <c r="BR53" s="1856"/>
      <c r="BS53" s="1856"/>
      <c r="BT53" s="1856"/>
      <c r="BU53" s="1856"/>
      <c r="BV53" s="1856"/>
      <c r="BW53" s="1856"/>
      <c r="BX53" s="1856"/>
      <c r="BY53" s="2337"/>
      <c r="DO53" s="343"/>
      <c r="DP53" s="343"/>
      <c r="DQ53" s="343"/>
      <c r="DR53" s="343"/>
      <c r="DS53" s="343"/>
      <c r="DT53" s="343"/>
      <c r="DU53" s="343"/>
      <c r="DV53" s="343"/>
      <c r="DW53" s="343"/>
      <c r="DX53" s="343"/>
      <c r="DY53" s="343"/>
      <c r="DZ53" s="343"/>
      <c r="EA53" s="343"/>
    </row>
    <row r="54" spans="1:131" ht="3" customHeight="1">
      <c r="A54" s="339"/>
      <c r="B54" s="339"/>
      <c r="C54" s="2170"/>
      <c r="D54" s="2171"/>
      <c r="E54" s="2172"/>
      <c r="F54" s="2172"/>
      <c r="G54" s="2172"/>
      <c r="H54" s="2172"/>
      <c r="I54" s="2172"/>
      <c r="J54" s="2172"/>
      <c r="K54" s="2172"/>
      <c r="L54" s="2172"/>
      <c r="M54" s="2172"/>
      <c r="N54" s="2172"/>
      <c r="O54" s="2164"/>
      <c r="P54" s="2165"/>
      <c r="Q54" s="2165"/>
      <c r="R54" s="2165"/>
      <c r="S54" s="2165"/>
      <c r="T54" s="2165"/>
      <c r="U54" s="2166"/>
      <c r="V54" s="339"/>
      <c r="X54" s="2335"/>
      <c r="Y54" s="2335"/>
      <c r="Z54" s="2335"/>
      <c r="AA54" s="2335"/>
      <c r="AB54" s="2335"/>
      <c r="AC54" s="2335"/>
      <c r="AD54" s="2335"/>
      <c r="AE54" s="2335"/>
      <c r="AF54" s="2335"/>
      <c r="AG54" s="2335"/>
      <c r="AH54" s="2335"/>
      <c r="AI54" s="2335"/>
      <c r="AJ54" s="2335"/>
      <c r="AK54" s="2335"/>
      <c r="AL54" s="2335"/>
      <c r="AM54" s="2335"/>
      <c r="AN54" s="2335"/>
      <c r="AO54" s="2335"/>
      <c r="AP54" s="2335"/>
      <c r="AQ54" s="2335"/>
      <c r="AR54" s="2335"/>
      <c r="AS54" s="2335"/>
      <c r="AT54" s="2335"/>
      <c r="AU54" s="2335"/>
      <c r="AV54" s="2335"/>
      <c r="AW54" s="2335"/>
      <c r="AX54" s="2335"/>
      <c r="AY54" s="2335"/>
      <c r="AZ54" s="345"/>
      <c r="BA54" s="2331"/>
      <c r="BB54" s="2175"/>
      <c r="BC54" s="2175"/>
      <c r="BD54" s="2175"/>
      <c r="BE54" s="2175"/>
      <c r="BF54" s="2175"/>
      <c r="BG54" s="2175"/>
      <c r="BH54" s="2175"/>
      <c r="BI54" s="2175"/>
      <c r="BJ54" s="2175"/>
      <c r="BK54" s="2175"/>
      <c r="BL54" s="1856"/>
      <c r="BM54" s="1856"/>
      <c r="BN54" s="1856"/>
      <c r="BO54" s="1856"/>
      <c r="BP54" s="1856"/>
      <c r="BQ54" s="1856"/>
      <c r="BR54" s="1856"/>
      <c r="BS54" s="1856"/>
      <c r="BT54" s="1856"/>
      <c r="BU54" s="1856"/>
      <c r="BV54" s="1856"/>
      <c r="BW54" s="1856"/>
      <c r="BX54" s="1856"/>
      <c r="BY54" s="2337"/>
      <c r="DO54" s="343"/>
      <c r="DP54" s="343"/>
      <c r="DQ54" s="343"/>
      <c r="DR54" s="343"/>
      <c r="DS54" s="343"/>
      <c r="DT54" s="343"/>
      <c r="DU54" s="343"/>
      <c r="DV54" s="343"/>
      <c r="DW54" s="343"/>
      <c r="DX54" s="343"/>
      <c r="DY54" s="343"/>
      <c r="DZ54" s="343"/>
      <c r="EA54" s="343"/>
    </row>
    <row r="55" spans="1:131" ht="3" customHeight="1">
      <c r="A55" s="339"/>
      <c r="B55" s="339"/>
      <c r="C55" s="2170"/>
      <c r="D55" s="2171"/>
      <c r="E55" s="2172"/>
      <c r="F55" s="2172"/>
      <c r="G55" s="2172"/>
      <c r="H55" s="2172"/>
      <c r="I55" s="2172"/>
      <c r="J55" s="2172"/>
      <c r="K55" s="2172"/>
      <c r="L55" s="2172"/>
      <c r="M55" s="2172"/>
      <c r="N55" s="2172"/>
      <c r="O55" s="2167"/>
      <c r="P55" s="2168"/>
      <c r="Q55" s="2168"/>
      <c r="R55" s="2168"/>
      <c r="S55" s="2168"/>
      <c r="T55" s="2168"/>
      <c r="U55" s="2169"/>
      <c r="V55" s="339"/>
      <c r="X55" s="2335"/>
      <c r="Y55" s="2335"/>
      <c r="Z55" s="2335"/>
      <c r="AA55" s="2335"/>
      <c r="AB55" s="2335"/>
      <c r="AC55" s="2335"/>
      <c r="AD55" s="2335"/>
      <c r="AE55" s="2335"/>
      <c r="AF55" s="2335"/>
      <c r="AG55" s="2335"/>
      <c r="AH55" s="2335"/>
      <c r="AI55" s="2335"/>
      <c r="AJ55" s="2335"/>
      <c r="AK55" s="2335"/>
      <c r="AL55" s="2335"/>
      <c r="AM55" s="2335"/>
      <c r="AN55" s="2335"/>
      <c r="AO55" s="2335"/>
      <c r="AP55" s="2335"/>
      <c r="AQ55" s="2335"/>
      <c r="AR55" s="2335"/>
      <c r="AS55" s="2335"/>
      <c r="AT55" s="2335"/>
      <c r="AU55" s="2335"/>
      <c r="AV55" s="2335"/>
      <c r="AW55" s="2335"/>
      <c r="AX55" s="2335"/>
      <c r="AY55" s="2335"/>
      <c r="AZ55" s="345"/>
      <c r="BA55" s="2332"/>
      <c r="BB55" s="2333"/>
      <c r="BC55" s="2333"/>
      <c r="BD55" s="2333"/>
      <c r="BE55" s="2333"/>
      <c r="BF55" s="2333"/>
      <c r="BG55" s="2333"/>
      <c r="BH55" s="2333"/>
      <c r="BI55" s="2333"/>
      <c r="BJ55" s="2333"/>
      <c r="BK55" s="2333"/>
      <c r="BL55" s="1856"/>
      <c r="BM55" s="1856"/>
      <c r="BN55" s="1856"/>
      <c r="BO55" s="1856"/>
      <c r="BP55" s="1856"/>
      <c r="BQ55" s="1856"/>
      <c r="BR55" s="1856"/>
      <c r="BS55" s="1856"/>
      <c r="BT55" s="1856"/>
      <c r="BU55" s="1856"/>
      <c r="BV55" s="1856"/>
      <c r="BW55" s="1856"/>
      <c r="BX55" s="1856"/>
      <c r="BY55" s="2337"/>
      <c r="DO55" s="343"/>
      <c r="DP55" s="343"/>
      <c r="DQ55" s="343"/>
      <c r="DR55" s="343"/>
      <c r="DS55" s="343"/>
      <c r="DT55" s="343"/>
      <c r="DU55" s="343"/>
      <c r="DV55" s="343"/>
      <c r="DW55" s="343"/>
      <c r="DX55" s="343"/>
      <c r="DY55" s="343"/>
      <c r="DZ55" s="343"/>
      <c r="EA55" s="343"/>
    </row>
    <row r="56" spans="1:131" ht="3" customHeight="1">
      <c r="A56" s="339"/>
      <c r="B56" s="339"/>
      <c r="C56" s="2170">
        <v>8</v>
      </c>
      <c r="D56" s="2171"/>
      <c r="E56" s="2172"/>
      <c r="F56" s="2172"/>
      <c r="G56" s="2172"/>
      <c r="H56" s="2172"/>
      <c r="I56" s="2172"/>
      <c r="J56" s="2172"/>
      <c r="K56" s="2172"/>
      <c r="L56" s="2172"/>
      <c r="M56" s="2172"/>
      <c r="N56" s="2172"/>
      <c r="O56" s="2161">
        <f>申告書作成!I47</f>
        <v>0</v>
      </c>
      <c r="P56" s="2162"/>
      <c r="Q56" s="2162"/>
      <c r="R56" s="2162"/>
      <c r="S56" s="2162"/>
      <c r="T56" s="2162"/>
      <c r="U56" s="2163"/>
      <c r="V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39"/>
      <c r="AZ56" s="339"/>
      <c r="BA56" s="2276">
        <f>申告書作成!H65</f>
        <v>0</v>
      </c>
      <c r="BB56" s="2277"/>
      <c r="BC56" s="2277"/>
      <c r="BD56" s="2277"/>
      <c r="BE56" s="2277"/>
      <c r="BF56" s="2277"/>
      <c r="BG56" s="2277"/>
      <c r="BH56" s="2277"/>
      <c r="BI56" s="2277"/>
      <c r="BJ56" s="2277"/>
      <c r="BK56" s="2277"/>
      <c r="BL56" s="2256">
        <f>申告書作成!I67</f>
        <v>0</v>
      </c>
      <c r="BM56" s="2257"/>
      <c r="BN56" s="2257"/>
      <c r="BO56" s="2257"/>
      <c r="BP56" s="2257"/>
      <c r="BQ56" s="2257"/>
      <c r="BR56" s="2313" t="s">
        <v>171</v>
      </c>
      <c r="BS56" s="2256">
        <f>申告書作成!U67</f>
        <v>0</v>
      </c>
      <c r="BT56" s="2257"/>
      <c r="BU56" s="2257"/>
      <c r="BV56" s="2257"/>
      <c r="BW56" s="2257"/>
      <c r="BX56" s="2257"/>
      <c r="BY56" s="2218" t="s">
        <v>171</v>
      </c>
      <c r="DO56" s="343"/>
      <c r="DP56" s="343"/>
      <c r="DQ56" s="343"/>
      <c r="DR56" s="343"/>
      <c r="DS56" s="343"/>
      <c r="DT56" s="343"/>
      <c r="DU56" s="343"/>
      <c r="DV56" s="343"/>
      <c r="DW56" s="343"/>
      <c r="DX56" s="343"/>
      <c r="DY56" s="343"/>
      <c r="DZ56" s="343"/>
      <c r="EA56" s="343"/>
    </row>
    <row r="57" spans="1:131" ht="3" customHeight="1">
      <c r="A57" s="339"/>
      <c r="B57" s="339"/>
      <c r="C57" s="2170"/>
      <c r="D57" s="2171"/>
      <c r="E57" s="2172"/>
      <c r="F57" s="2172"/>
      <c r="G57" s="2172"/>
      <c r="H57" s="2172"/>
      <c r="I57" s="2172"/>
      <c r="J57" s="2172"/>
      <c r="K57" s="2172"/>
      <c r="L57" s="2172"/>
      <c r="M57" s="2172"/>
      <c r="N57" s="2172"/>
      <c r="O57" s="2164"/>
      <c r="P57" s="2165"/>
      <c r="Q57" s="2165"/>
      <c r="R57" s="2165"/>
      <c r="S57" s="2165"/>
      <c r="T57" s="2165"/>
      <c r="U57" s="2166"/>
      <c r="V57" s="339"/>
      <c r="X57" s="2307" t="s">
        <v>160</v>
      </c>
      <c r="Y57" s="2263"/>
      <c r="Z57" s="2263"/>
      <c r="AA57" s="2308"/>
      <c r="AB57" s="2262" t="s">
        <v>161</v>
      </c>
      <c r="AC57" s="2263"/>
      <c r="AD57" s="2263"/>
      <c r="AE57" s="2263"/>
      <c r="AF57" s="2263"/>
      <c r="AG57" s="2263"/>
      <c r="AH57" s="2263"/>
      <c r="AI57" s="2308"/>
      <c r="AJ57" s="2262" t="s">
        <v>149</v>
      </c>
      <c r="AK57" s="2263"/>
      <c r="AL57" s="2263"/>
      <c r="AM57" s="2263"/>
      <c r="AN57" s="2263"/>
      <c r="AO57" s="2263"/>
      <c r="AP57" s="2263"/>
      <c r="AQ57" s="2263"/>
      <c r="AR57" s="2308"/>
      <c r="AS57" s="2262" t="s">
        <v>150</v>
      </c>
      <c r="AT57" s="2263"/>
      <c r="AU57" s="2263"/>
      <c r="AV57" s="2263"/>
      <c r="AW57" s="2263"/>
      <c r="AX57" s="2263"/>
      <c r="AY57" s="346"/>
      <c r="BA57" s="2278"/>
      <c r="BB57" s="2279"/>
      <c r="BC57" s="2279"/>
      <c r="BD57" s="2279"/>
      <c r="BE57" s="2279"/>
      <c r="BF57" s="2279"/>
      <c r="BG57" s="2279"/>
      <c r="BH57" s="2279"/>
      <c r="BI57" s="2279"/>
      <c r="BJ57" s="2279"/>
      <c r="BK57" s="2279"/>
      <c r="BL57" s="2258"/>
      <c r="BM57" s="2259"/>
      <c r="BN57" s="2259"/>
      <c r="BO57" s="2259"/>
      <c r="BP57" s="2259"/>
      <c r="BQ57" s="2259"/>
      <c r="BR57" s="2314"/>
      <c r="BS57" s="2258"/>
      <c r="BT57" s="2259"/>
      <c r="BU57" s="2259"/>
      <c r="BV57" s="2259"/>
      <c r="BW57" s="2259"/>
      <c r="BX57" s="2259"/>
      <c r="BY57" s="2219"/>
      <c r="DO57" s="343"/>
      <c r="DP57" s="343"/>
      <c r="DQ57" s="343"/>
      <c r="DR57" s="343"/>
      <c r="DS57" s="343"/>
      <c r="DT57" s="343"/>
      <c r="DU57" s="343"/>
      <c r="DV57" s="343"/>
      <c r="DW57" s="343"/>
      <c r="DX57" s="343"/>
      <c r="DY57" s="343"/>
      <c r="DZ57" s="343"/>
      <c r="EA57" s="343"/>
    </row>
    <row r="58" spans="1:131" ht="3" customHeight="1">
      <c r="A58" s="339"/>
      <c r="B58" s="339"/>
      <c r="C58" s="2170"/>
      <c r="D58" s="2171"/>
      <c r="E58" s="2172"/>
      <c r="F58" s="2172"/>
      <c r="G58" s="2172"/>
      <c r="H58" s="2172"/>
      <c r="I58" s="2172"/>
      <c r="J58" s="2172"/>
      <c r="K58" s="2172"/>
      <c r="L58" s="2172"/>
      <c r="M58" s="2172"/>
      <c r="N58" s="2172"/>
      <c r="O58" s="2164"/>
      <c r="P58" s="2165"/>
      <c r="Q58" s="2165"/>
      <c r="R58" s="2165"/>
      <c r="S58" s="2165"/>
      <c r="T58" s="2165"/>
      <c r="U58" s="2166"/>
      <c r="V58" s="339"/>
      <c r="X58" s="2309"/>
      <c r="Y58" s="2265"/>
      <c r="Z58" s="2265"/>
      <c r="AA58" s="2310"/>
      <c r="AB58" s="2264"/>
      <c r="AC58" s="2265"/>
      <c r="AD58" s="2265"/>
      <c r="AE58" s="2265"/>
      <c r="AF58" s="2265"/>
      <c r="AG58" s="2265"/>
      <c r="AH58" s="2265"/>
      <c r="AI58" s="2310"/>
      <c r="AJ58" s="2264"/>
      <c r="AK58" s="2265"/>
      <c r="AL58" s="2265"/>
      <c r="AM58" s="2265"/>
      <c r="AN58" s="2265"/>
      <c r="AO58" s="2265"/>
      <c r="AP58" s="2265"/>
      <c r="AQ58" s="2265"/>
      <c r="AR58" s="2310"/>
      <c r="AS58" s="2264"/>
      <c r="AT58" s="2265"/>
      <c r="AU58" s="2265"/>
      <c r="AV58" s="2265"/>
      <c r="AW58" s="2265"/>
      <c r="AX58" s="2265"/>
      <c r="AY58" s="347"/>
      <c r="BA58" s="2278"/>
      <c r="BB58" s="2279"/>
      <c r="BC58" s="2279"/>
      <c r="BD58" s="2279"/>
      <c r="BE58" s="2279"/>
      <c r="BF58" s="2279"/>
      <c r="BG58" s="2279"/>
      <c r="BH58" s="2279"/>
      <c r="BI58" s="2279"/>
      <c r="BJ58" s="2279"/>
      <c r="BK58" s="2279"/>
      <c r="BL58" s="2258"/>
      <c r="BM58" s="2259"/>
      <c r="BN58" s="2259"/>
      <c r="BO58" s="2259"/>
      <c r="BP58" s="2259"/>
      <c r="BQ58" s="2259"/>
      <c r="BR58" s="2314"/>
      <c r="BS58" s="2258"/>
      <c r="BT58" s="2259"/>
      <c r="BU58" s="2259"/>
      <c r="BV58" s="2259"/>
      <c r="BW58" s="2259"/>
      <c r="BX58" s="2259"/>
      <c r="BY58" s="2219"/>
      <c r="DO58" s="343"/>
      <c r="DP58" s="343"/>
      <c r="DQ58" s="343"/>
      <c r="DR58" s="343"/>
      <c r="DS58" s="343"/>
      <c r="DT58" s="343"/>
      <c r="DU58" s="343"/>
      <c r="DV58" s="343"/>
      <c r="DW58" s="343"/>
      <c r="DX58" s="343"/>
      <c r="DY58" s="343"/>
      <c r="DZ58" s="343"/>
      <c r="EA58" s="343"/>
    </row>
    <row r="59" spans="1:131" ht="3" customHeight="1">
      <c r="A59" s="339"/>
      <c r="B59" s="339"/>
      <c r="C59" s="2170"/>
      <c r="D59" s="2171"/>
      <c r="E59" s="2172"/>
      <c r="F59" s="2172"/>
      <c r="G59" s="2172"/>
      <c r="H59" s="2172"/>
      <c r="I59" s="2172"/>
      <c r="J59" s="2172"/>
      <c r="K59" s="2172"/>
      <c r="L59" s="2172"/>
      <c r="M59" s="2172"/>
      <c r="N59" s="2172"/>
      <c r="O59" s="2164"/>
      <c r="P59" s="2165"/>
      <c r="Q59" s="2165"/>
      <c r="R59" s="2165"/>
      <c r="S59" s="2165"/>
      <c r="T59" s="2165"/>
      <c r="U59" s="2166"/>
      <c r="V59" s="339"/>
      <c r="X59" s="2309"/>
      <c r="Y59" s="2265"/>
      <c r="Z59" s="2265"/>
      <c r="AA59" s="2310"/>
      <c r="AB59" s="2264"/>
      <c r="AC59" s="2265"/>
      <c r="AD59" s="2265"/>
      <c r="AE59" s="2265"/>
      <c r="AF59" s="2265"/>
      <c r="AG59" s="2265"/>
      <c r="AH59" s="2265"/>
      <c r="AI59" s="2310"/>
      <c r="AJ59" s="2264"/>
      <c r="AK59" s="2265"/>
      <c r="AL59" s="2265"/>
      <c r="AM59" s="2265"/>
      <c r="AN59" s="2265"/>
      <c r="AO59" s="2265"/>
      <c r="AP59" s="2265"/>
      <c r="AQ59" s="2265"/>
      <c r="AR59" s="2310"/>
      <c r="AS59" s="2264"/>
      <c r="AT59" s="2265"/>
      <c r="AU59" s="2265"/>
      <c r="AV59" s="2265"/>
      <c r="AW59" s="2265"/>
      <c r="AX59" s="2265"/>
      <c r="AY59" s="347"/>
      <c r="BA59" s="2278"/>
      <c r="BB59" s="2279"/>
      <c r="BC59" s="2279"/>
      <c r="BD59" s="2279"/>
      <c r="BE59" s="2279"/>
      <c r="BF59" s="2279"/>
      <c r="BG59" s="2279"/>
      <c r="BH59" s="2279"/>
      <c r="BI59" s="2279"/>
      <c r="BJ59" s="2279"/>
      <c r="BK59" s="2279"/>
      <c r="BL59" s="2258"/>
      <c r="BM59" s="2259"/>
      <c r="BN59" s="2259"/>
      <c r="BO59" s="2259"/>
      <c r="BP59" s="2259"/>
      <c r="BQ59" s="2259"/>
      <c r="BR59" s="2314"/>
      <c r="BS59" s="2258"/>
      <c r="BT59" s="2259"/>
      <c r="BU59" s="2259"/>
      <c r="BV59" s="2259"/>
      <c r="BW59" s="2259"/>
      <c r="BX59" s="2259"/>
      <c r="BY59" s="2219"/>
      <c r="DO59" s="343"/>
      <c r="DP59" s="343"/>
      <c r="DQ59" s="343"/>
      <c r="DR59" s="343"/>
      <c r="DS59" s="343"/>
      <c r="DT59" s="343"/>
      <c r="DU59" s="343"/>
      <c r="DV59" s="343"/>
      <c r="DW59" s="343"/>
      <c r="DX59" s="343"/>
      <c r="DY59" s="343"/>
      <c r="DZ59" s="343"/>
      <c r="EA59" s="343"/>
    </row>
    <row r="60" spans="1:131" ht="3" customHeight="1">
      <c r="A60" s="339"/>
      <c r="B60" s="339"/>
      <c r="C60" s="2170"/>
      <c r="D60" s="2171"/>
      <c r="E60" s="2172"/>
      <c r="F60" s="2172"/>
      <c r="G60" s="2172"/>
      <c r="H60" s="2172"/>
      <c r="I60" s="2172"/>
      <c r="J60" s="2172"/>
      <c r="K60" s="2172"/>
      <c r="L60" s="2172"/>
      <c r="M60" s="2172"/>
      <c r="N60" s="2172"/>
      <c r="O60" s="2167"/>
      <c r="P60" s="2168"/>
      <c r="Q60" s="2168"/>
      <c r="R60" s="2168"/>
      <c r="S60" s="2168"/>
      <c r="T60" s="2168"/>
      <c r="U60" s="2169"/>
      <c r="V60" s="339"/>
      <c r="X60" s="2309"/>
      <c r="Y60" s="2265"/>
      <c r="Z60" s="2265"/>
      <c r="AA60" s="2310"/>
      <c r="AB60" s="2264"/>
      <c r="AC60" s="2265"/>
      <c r="AD60" s="2265"/>
      <c r="AE60" s="2265"/>
      <c r="AF60" s="2265"/>
      <c r="AG60" s="2265"/>
      <c r="AH60" s="2265"/>
      <c r="AI60" s="2310"/>
      <c r="AJ60" s="2264"/>
      <c r="AK60" s="2265"/>
      <c r="AL60" s="2265"/>
      <c r="AM60" s="2265"/>
      <c r="AN60" s="2265"/>
      <c r="AO60" s="2265"/>
      <c r="AP60" s="2265"/>
      <c r="AQ60" s="2265"/>
      <c r="AR60" s="2310"/>
      <c r="AS60" s="2264"/>
      <c r="AT60" s="2265"/>
      <c r="AU60" s="2265"/>
      <c r="AV60" s="2265"/>
      <c r="AW60" s="2265"/>
      <c r="AX60" s="2265"/>
      <c r="AY60" s="347"/>
      <c r="BA60" s="2278"/>
      <c r="BB60" s="2279"/>
      <c r="BC60" s="2279"/>
      <c r="BD60" s="2279"/>
      <c r="BE60" s="2279"/>
      <c r="BF60" s="2279"/>
      <c r="BG60" s="2279"/>
      <c r="BH60" s="2279"/>
      <c r="BI60" s="2279"/>
      <c r="BJ60" s="2279"/>
      <c r="BK60" s="2279"/>
      <c r="BL60" s="2258"/>
      <c r="BM60" s="2259"/>
      <c r="BN60" s="2259"/>
      <c r="BO60" s="2259"/>
      <c r="BP60" s="2259"/>
      <c r="BQ60" s="2259"/>
      <c r="BR60" s="2314"/>
      <c r="BS60" s="2258"/>
      <c r="BT60" s="2259"/>
      <c r="BU60" s="2259"/>
      <c r="BV60" s="2259"/>
      <c r="BW60" s="2259"/>
      <c r="BX60" s="2259"/>
      <c r="BY60" s="2219"/>
      <c r="DO60" s="343"/>
      <c r="DP60" s="343"/>
      <c r="DQ60" s="343"/>
      <c r="DR60" s="343"/>
      <c r="DS60" s="343"/>
      <c r="DT60" s="343"/>
      <c r="DU60" s="343"/>
      <c r="DV60" s="343"/>
      <c r="DW60" s="343"/>
      <c r="DX60" s="343"/>
      <c r="DY60" s="343"/>
      <c r="DZ60" s="343"/>
      <c r="EA60" s="343"/>
    </row>
    <row r="61" spans="1:131" ht="3" customHeight="1">
      <c r="A61" s="339"/>
      <c r="B61" s="339"/>
      <c r="C61" s="2170">
        <v>9</v>
      </c>
      <c r="D61" s="2171"/>
      <c r="E61" s="2172"/>
      <c r="F61" s="2172"/>
      <c r="G61" s="2172"/>
      <c r="H61" s="2172"/>
      <c r="I61" s="2172"/>
      <c r="J61" s="2172"/>
      <c r="K61" s="2172"/>
      <c r="L61" s="2172"/>
      <c r="M61" s="2172"/>
      <c r="N61" s="2172"/>
      <c r="O61" s="2161">
        <f>申告書作成!I48</f>
        <v>0</v>
      </c>
      <c r="P61" s="2162"/>
      <c r="Q61" s="2162"/>
      <c r="R61" s="2162"/>
      <c r="S61" s="2162"/>
      <c r="T61" s="2162"/>
      <c r="U61" s="2163"/>
      <c r="V61" s="339"/>
      <c r="X61" s="2311"/>
      <c r="Y61" s="2267"/>
      <c r="Z61" s="2267"/>
      <c r="AA61" s="2312"/>
      <c r="AB61" s="2266"/>
      <c r="AC61" s="2267"/>
      <c r="AD61" s="2267"/>
      <c r="AE61" s="2267"/>
      <c r="AF61" s="2267"/>
      <c r="AG61" s="2267"/>
      <c r="AH61" s="2267"/>
      <c r="AI61" s="2312"/>
      <c r="AJ61" s="2266"/>
      <c r="AK61" s="2267"/>
      <c r="AL61" s="2267"/>
      <c r="AM61" s="2267"/>
      <c r="AN61" s="2267"/>
      <c r="AO61" s="2267"/>
      <c r="AP61" s="2267"/>
      <c r="AQ61" s="2267"/>
      <c r="AR61" s="2312"/>
      <c r="AS61" s="2266"/>
      <c r="AT61" s="2267"/>
      <c r="AU61" s="2267"/>
      <c r="AV61" s="2267"/>
      <c r="AW61" s="2267"/>
      <c r="AX61" s="2267"/>
      <c r="AY61" s="348"/>
      <c r="BA61" s="2280"/>
      <c r="BB61" s="2281"/>
      <c r="BC61" s="2281"/>
      <c r="BD61" s="2281"/>
      <c r="BE61" s="2281"/>
      <c r="BF61" s="2281"/>
      <c r="BG61" s="2281"/>
      <c r="BH61" s="2281"/>
      <c r="BI61" s="2281"/>
      <c r="BJ61" s="2281"/>
      <c r="BK61" s="2281"/>
      <c r="BL61" s="2260"/>
      <c r="BM61" s="2261"/>
      <c r="BN61" s="2261"/>
      <c r="BO61" s="2261"/>
      <c r="BP61" s="2261"/>
      <c r="BQ61" s="2261"/>
      <c r="BR61" s="2315"/>
      <c r="BS61" s="2260"/>
      <c r="BT61" s="2261"/>
      <c r="BU61" s="2261"/>
      <c r="BV61" s="2261"/>
      <c r="BW61" s="2261"/>
      <c r="BX61" s="2261"/>
      <c r="BY61" s="2220"/>
      <c r="DO61" s="343"/>
      <c r="DP61" s="343"/>
      <c r="DQ61" s="343"/>
      <c r="DR61" s="343"/>
      <c r="DS61" s="343"/>
      <c r="DT61" s="343"/>
      <c r="DU61" s="343"/>
      <c r="DV61" s="343"/>
      <c r="DW61" s="343"/>
      <c r="DX61" s="343"/>
      <c r="DY61" s="343"/>
      <c r="DZ61" s="343"/>
      <c r="EA61" s="343"/>
    </row>
    <row r="62" spans="1:131" ht="3" customHeight="1">
      <c r="A62" s="339"/>
      <c r="B62" s="339"/>
      <c r="C62" s="2170"/>
      <c r="D62" s="2171"/>
      <c r="E62" s="2172"/>
      <c r="F62" s="2172"/>
      <c r="G62" s="2172"/>
      <c r="H62" s="2172"/>
      <c r="I62" s="2172"/>
      <c r="J62" s="2172"/>
      <c r="K62" s="2172"/>
      <c r="L62" s="2172"/>
      <c r="M62" s="2172"/>
      <c r="N62" s="2172"/>
      <c r="O62" s="2164"/>
      <c r="P62" s="2165"/>
      <c r="Q62" s="2165"/>
      <c r="R62" s="2165"/>
      <c r="S62" s="2165"/>
      <c r="T62" s="2165"/>
      <c r="U62" s="2166"/>
      <c r="V62" s="339"/>
      <c r="X62" s="2286" t="str">
        <f>申告書作成!C90</f>
        <v>　</v>
      </c>
      <c r="Y62" s="2287"/>
      <c r="Z62" s="2287"/>
      <c r="AA62" s="2288"/>
      <c r="AB62" s="2295">
        <f>申告書作成!F90</f>
        <v>0</v>
      </c>
      <c r="AC62" s="2296"/>
      <c r="AD62" s="2296"/>
      <c r="AE62" s="2296"/>
      <c r="AF62" s="2296"/>
      <c r="AG62" s="2296"/>
      <c r="AH62" s="2296"/>
      <c r="AI62" s="2297"/>
      <c r="AJ62" s="2238">
        <f>申告書作成!L90</f>
        <v>0</v>
      </c>
      <c r="AK62" s="2239"/>
      <c r="AL62" s="2239"/>
      <c r="AM62" s="2239"/>
      <c r="AN62" s="2239"/>
      <c r="AO62" s="2239"/>
      <c r="AP62" s="2239"/>
      <c r="AQ62" s="2239"/>
      <c r="AR62" s="2313" t="s">
        <v>189</v>
      </c>
      <c r="AS62" s="2238">
        <f>申告書作成!Q90</f>
        <v>0</v>
      </c>
      <c r="AT62" s="2239"/>
      <c r="AU62" s="2239"/>
      <c r="AV62" s="2239"/>
      <c r="AW62" s="2239"/>
      <c r="AX62" s="2239"/>
      <c r="AY62" s="2218" t="s">
        <v>189</v>
      </c>
      <c r="BA62" s="2276">
        <f>申告書作成!H71</f>
        <v>0</v>
      </c>
      <c r="BB62" s="2277"/>
      <c r="BC62" s="2277"/>
      <c r="BD62" s="2277"/>
      <c r="BE62" s="2277"/>
      <c r="BF62" s="2277"/>
      <c r="BG62" s="2277"/>
      <c r="BH62" s="2277"/>
      <c r="BI62" s="2277"/>
      <c r="BJ62" s="2277"/>
      <c r="BK62" s="2277"/>
      <c r="BL62" s="2256">
        <f>申告書作成!I73</f>
        <v>0</v>
      </c>
      <c r="BM62" s="2257"/>
      <c r="BN62" s="2257"/>
      <c r="BO62" s="2257"/>
      <c r="BP62" s="2257"/>
      <c r="BQ62" s="2257"/>
      <c r="BR62" s="2338"/>
      <c r="BS62" s="2256">
        <f>申告書作成!U73</f>
        <v>0</v>
      </c>
      <c r="BT62" s="2257"/>
      <c r="BU62" s="2257"/>
      <c r="BV62" s="2257"/>
      <c r="BW62" s="2257"/>
      <c r="BX62" s="2257"/>
      <c r="BY62" s="2323"/>
      <c r="DO62" s="343"/>
      <c r="DP62" s="343"/>
      <c r="DQ62" s="343"/>
      <c r="DR62" s="343"/>
      <c r="DS62" s="343"/>
      <c r="DT62" s="343"/>
      <c r="DU62" s="343"/>
      <c r="DV62" s="343"/>
      <c r="DW62" s="343"/>
      <c r="DX62" s="343"/>
      <c r="DY62" s="343"/>
      <c r="DZ62" s="343"/>
      <c r="EA62" s="343"/>
    </row>
    <row r="63" spans="1:131" ht="3" customHeight="1">
      <c r="A63" s="339"/>
      <c r="B63" s="339"/>
      <c r="C63" s="2170"/>
      <c r="D63" s="2171"/>
      <c r="E63" s="2172"/>
      <c r="F63" s="2172"/>
      <c r="G63" s="2172"/>
      <c r="H63" s="2172"/>
      <c r="I63" s="2172"/>
      <c r="J63" s="2172"/>
      <c r="K63" s="2172"/>
      <c r="L63" s="2172"/>
      <c r="M63" s="2172"/>
      <c r="N63" s="2172"/>
      <c r="O63" s="2164"/>
      <c r="P63" s="2165"/>
      <c r="Q63" s="2165"/>
      <c r="R63" s="2165"/>
      <c r="S63" s="2165"/>
      <c r="T63" s="2165"/>
      <c r="U63" s="2166"/>
      <c r="V63" s="339"/>
      <c r="X63" s="2289"/>
      <c r="Y63" s="2290"/>
      <c r="Z63" s="2290"/>
      <c r="AA63" s="2291"/>
      <c r="AB63" s="2298"/>
      <c r="AC63" s="2299"/>
      <c r="AD63" s="2299"/>
      <c r="AE63" s="2299"/>
      <c r="AF63" s="2299"/>
      <c r="AG63" s="2299"/>
      <c r="AH63" s="2299"/>
      <c r="AI63" s="2300"/>
      <c r="AJ63" s="2240"/>
      <c r="AK63" s="2241"/>
      <c r="AL63" s="2241"/>
      <c r="AM63" s="2241"/>
      <c r="AN63" s="2241"/>
      <c r="AO63" s="2241"/>
      <c r="AP63" s="2241"/>
      <c r="AQ63" s="2241"/>
      <c r="AR63" s="2314"/>
      <c r="AS63" s="2240"/>
      <c r="AT63" s="2241"/>
      <c r="AU63" s="2241"/>
      <c r="AV63" s="2241"/>
      <c r="AW63" s="2241"/>
      <c r="AX63" s="2241"/>
      <c r="AY63" s="2219"/>
      <c r="BA63" s="2278"/>
      <c r="BB63" s="2279"/>
      <c r="BC63" s="2279"/>
      <c r="BD63" s="2279"/>
      <c r="BE63" s="2279"/>
      <c r="BF63" s="2279"/>
      <c r="BG63" s="2279"/>
      <c r="BH63" s="2279"/>
      <c r="BI63" s="2279"/>
      <c r="BJ63" s="2279"/>
      <c r="BK63" s="2279"/>
      <c r="BL63" s="2258"/>
      <c r="BM63" s="2259"/>
      <c r="BN63" s="2259"/>
      <c r="BO63" s="2259"/>
      <c r="BP63" s="2259"/>
      <c r="BQ63" s="2259"/>
      <c r="BR63" s="2339"/>
      <c r="BS63" s="2258"/>
      <c r="BT63" s="2259"/>
      <c r="BU63" s="2259"/>
      <c r="BV63" s="2259"/>
      <c r="BW63" s="2259"/>
      <c r="BX63" s="2259"/>
      <c r="BY63" s="2324"/>
      <c r="DO63" s="343"/>
      <c r="DP63" s="343"/>
      <c r="DQ63" s="343"/>
      <c r="DR63" s="343"/>
      <c r="DS63" s="343"/>
      <c r="DT63" s="343"/>
      <c r="DU63" s="343"/>
      <c r="DV63" s="343"/>
      <c r="DW63" s="343"/>
      <c r="DX63" s="343"/>
      <c r="DY63" s="343"/>
      <c r="DZ63" s="343"/>
      <c r="EA63" s="343"/>
    </row>
    <row r="64" spans="1:131" ht="3" customHeight="1">
      <c r="A64" s="339"/>
      <c r="B64" s="339"/>
      <c r="C64" s="2170"/>
      <c r="D64" s="2171"/>
      <c r="E64" s="2172"/>
      <c r="F64" s="2172"/>
      <c r="G64" s="2172"/>
      <c r="H64" s="2172"/>
      <c r="I64" s="2172"/>
      <c r="J64" s="2172"/>
      <c r="K64" s="2172"/>
      <c r="L64" s="2172"/>
      <c r="M64" s="2172"/>
      <c r="N64" s="2172"/>
      <c r="O64" s="2164"/>
      <c r="P64" s="2165"/>
      <c r="Q64" s="2165"/>
      <c r="R64" s="2165"/>
      <c r="S64" s="2165"/>
      <c r="T64" s="2165"/>
      <c r="U64" s="2166"/>
      <c r="V64" s="339"/>
      <c r="X64" s="2289"/>
      <c r="Y64" s="2290"/>
      <c r="Z64" s="2290"/>
      <c r="AA64" s="2291"/>
      <c r="AB64" s="2298"/>
      <c r="AC64" s="2299"/>
      <c r="AD64" s="2299"/>
      <c r="AE64" s="2299"/>
      <c r="AF64" s="2299"/>
      <c r="AG64" s="2299"/>
      <c r="AH64" s="2299"/>
      <c r="AI64" s="2300"/>
      <c r="AJ64" s="2240"/>
      <c r="AK64" s="2241"/>
      <c r="AL64" s="2241"/>
      <c r="AM64" s="2241"/>
      <c r="AN64" s="2241"/>
      <c r="AO64" s="2241"/>
      <c r="AP64" s="2241"/>
      <c r="AQ64" s="2241"/>
      <c r="AR64" s="2314"/>
      <c r="AS64" s="2240"/>
      <c r="AT64" s="2241"/>
      <c r="AU64" s="2241"/>
      <c r="AV64" s="2241"/>
      <c r="AW64" s="2241"/>
      <c r="AX64" s="2241"/>
      <c r="AY64" s="2219"/>
      <c r="BA64" s="2278"/>
      <c r="BB64" s="2279"/>
      <c r="BC64" s="2279"/>
      <c r="BD64" s="2279"/>
      <c r="BE64" s="2279"/>
      <c r="BF64" s="2279"/>
      <c r="BG64" s="2279"/>
      <c r="BH64" s="2279"/>
      <c r="BI64" s="2279"/>
      <c r="BJ64" s="2279"/>
      <c r="BK64" s="2279"/>
      <c r="BL64" s="2258"/>
      <c r="BM64" s="2259"/>
      <c r="BN64" s="2259"/>
      <c r="BO64" s="2259"/>
      <c r="BP64" s="2259"/>
      <c r="BQ64" s="2259"/>
      <c r="BR64" s="2339"/>
      <c r="BS64" s="2258"/>
      <c r="BT64" s="2259"/>
      <c r="BU64" s="2259"/>
      <c r="BV64" s="2259"/>
      <c r="BW64" s="2259"/>
      <c r="BX64" s="2259"/>
      <c r="BY64" s="2324"/>
      <c r="DO64" s="343"/>
      <c r="DP64" s="343"/>
      <c r="DQ64" s="343"/>
      <c r="DR64" s="343"/>
      <c r="DS64" s="343"/>
      <c r="DT64" s="343"/>
      <c r="DU64" s="343"/>
      <c r="DV64" s="343"/>
      <c r="DW64" s="343"/>
      <c r="DX64" s="343"/>
      <c r="DY64" s="343"/>
      <c r="DZ64" s="343"/>
      <c r="EA64" s="343"/>
    </row>
    <row r="65" spans="1:131" ht="3" customHeight="1">
      <c r="A65" s="339"/>
      <c r="B65" s="339"/>
      <c r="C65" s="2170"/>
      <c r="D65" s="2171"/>
      <c r="E65" s="2172"/>
      <c r="F65" s="2172"/>
      <c r="G65" s="2172"/>
      <c r="H65" s="2172"/>
      <c r="I65" s="2172"/>
      <c r="J65" s="2172"/>
      <c r="K65" s="2172"/>
      <c r="L65" s="2172"/>
      <c r="M65" s="2172"/>
      <c r="N65" s="2172"/>
      <c r="O65" s="2167"/>
      <c r="P65" s="2168"/>
      <c r="Q65" s="2168"/>
      <c r="R65" s="2168"/>
      <c r="S65" s="2168"/>
      <c r="T65" s="2168"/>
      <c r="U65" s="2169"/>
      <c r="V65" s="339"/>
      <c r="X65" s="2289"/>
      <c r="Y65" s="2290"/>
      <c r="Z65" s="2290"/>
      <c r="AA65" s="2291"/>
      <c r="AB65" s="2298"/>
      <c r="AC65" s="2299"/>
      <c r="AD65" s="2299"/>
      <c r="AE65" s="2299"/>
      <c r="AF65" s="2299"/>
      <c r="AG65" s="2299"/>
      <c r="AH65" s="2299"/>
      <c r="AI65" s="2300"/>
      <c r="AJ65" s="2240"/>
      <c r="AK65" s="2241"/>
      <c r="AL65" s="2241"/>
      <c r="AM65" s="2241"/>
      <c r="AN65" s="2241"/>
      <c r="AO65" s="2241"/>
      <c r="AP65" s="2241"/>
      <c r="AQ65" s="2241"/>
      <c r="AR65" s="2314"/>
      <c r="AS65" s="2240"/>
      <c r="AT65" s="2241"/>
      <c r="AU65" s="2241"/>
      <c r="AV65" s="2241"/>
      <c r="AW65" s="2241"/>
      <c r="AX65" s="2241"/>
      <c r="AY65" s="2219"/>
      <c r="BA65" s="2278"/>
      <c r="BB65" s="2279"/>
      <c r="BC65" s="2279"/>
      <c r="BD65" s="2279"/>
      <c r="BE65" s="2279"/>
      <c r="BF65" s="2279"/>
      <c r="BG65" s="2279"/>
      <c r="BH65" s="2279"/>
      <c r="BI65" s="2279"/>
      <c r="BJ65" s="2279"/>
      <c r="BK65" s="2279"/>
      <c r="BL65" s="2258"/>
      <c r="BM65" s="2259"/>
      <c r="BN65" s="2259"/>
      <c r="BO65" s="2259"/>
      <c r="BP65" s="2259"/>
      <c r="BQ65" s="2259"/>
      <c r="BR65" s="2339"/>
      <c r="BS65" s="2258"/>
      <c r="BT65" s="2259"/>
      <c r="BU65" s="2259"/>
      <c r="BV65" s="2259"/>
      <c r="BW65" s="2259"/>
      <c r="BX65" s="2259"/>
      <c r="BY65" s="2324"/>
      <c r="DO65" s="343"/>
      <c r="DP65" s="343"/>
      <c r="DQ65" s="343"/>
      <c r="DR65" s="343"/>
      <c r="DS65" s="343"/>
      <c r="DT65" s="343"/>
      <c r="DU65" s="343"/>
      <c r="DV65" s="343"/>
      <c r="DW65" s="343"/>
      <c r="DX65" s="343"/>
      <c r="DY65" s="343"/>
      <c r="DZ65" s="343"/>
      <c r="EA65" s="343"/>
    </row>
    <row r="66" spans="1:131" ht="3" customHeight="1">
      <c r="A66" s="339"/>
      <c r="B66" s="339"/>
      <c r="C66" s="2170">
        <v>10</v>
      </c>
      <c r="D66" s="2171"/>
      <c r="E66" s="2172"/>
      <c r="F66" s="2172"/>
      <c r="G66" s="2172"/>
      <c r="H66" s="2172"/>
      <c r="I66" s="2172"/>
      <c r="J66" s="2172"/>
      <c r="K66" s="2172"/>
      <c r="L66" s="2172"/>
      <c r="M66" s="2172"/>
      <c r="N66" s="2172"/>
      <c r="O66" s="2161">
        <f>申告書作成!I49</f>
        <v>0</v>
      </c>
      <c r="P66" s="2162"/>
      <c r="Q66" s="2162"/>
      <c r="R66" s="2162"/>
      <c r="S66" s="2162"/>
      <c r="T66" s="2162"/>
      <c r="U66" s="2163"/>
      <c r="V66" s="339"/>
      <c r="X66" s="2289"/>
      <c r="Y66" s="2290"/>
      <c r="Z66" s="2290"/>
      <c r="AA66" s="2291"/>
      <c r="AB66" s="2298"/>
      <c r="AC66" s="2299"/>
      <c r="AD66" s="2299"/>
      <c r="AE66" s="2299"/>
      <c r="AF66" s="2299"/>
      <c r="AG66" s="2299"/>
      <c r="AH66" s="2299"/>
      <c r="AI66" s="2300"/>
      <c r="AJ66" s="2240"/>
      <c r="AK66" s="2241"/>
      <c r="AL66" s="2241"/>
      <c r="AM66" s="2241"/>
      <c r="AN66" s="2241"/>
      <c r="AO66" s="2241"/>
      <c r="AP66" s="2241"/>
      <c r="AQ66" s="2241"/>
      <c r="AR66" s="2314"/>
      <c r="AS66" s="2240"/>
      <c r="AT66" s="2241"/>
      <c r="AU66" s="2241"/>
      <c r="AV66" s="2241"/>
      <c r="AW66" s="2241"/>
      <c r="AX66" s="2241"/>
      <c r="AY66" s="2219"/>
      <c r="BA66" s="2278"/>
      <c r="BB66" s="2279"/>
      <c r="BC66" s="2279"/>
      <c r="BD66" s="2279"/>
      <c r="BE66" s="2279"/>
      <c r="BF66" s="2279"/>
      <c r="BG66" s="2279"/>
      <c r="BH66" s="2279"/>
      <c r="BI66" s="2279"/>
      <c r="BJ66" s="2279"/>
      <c r="BK66" s="2279"/>
      <c r="BL66" s="2258"/>
      <c r="BM66" s="2259"/>
      <c r="BN66" s="2259"/>
      <c r="BO66" s="2259"/>
      <c r="BP66" s="2259"/>
      <c r="BQ66" s="2259"/>
      <c r="BR66" s="2339"/>
      <c r="BS66" s="2258"/>
      <c r="BT66" s="2259"/>
      <c r="BU66" s="2259"/>
      <c r="BV66" s="2259"/>
      <c r="BW66" s="2259"/>
      <c r="BX66" s="2259"/>
      <c r="BY66" s="2324"/>
      <c r="DO66" s="343"/>
      <c r="DP66" s="343"/>
      <c r="DQ66" s="343"/>
      <c r="DR66" s="343"/>
      <c r="DS66" s="343"/>
      <c r="DT66" s="343"/>
      <c r="DU66" s="343"/>
      <c r="DV66" s="343"/>
      <c r="DW66" s="343"/>
      <c r="DX66" s="343"/>
      <c r="DY66" s="343"/>
      <c r="DZ66" s="343"/>
      <c r="EA66" s="343"/>
    </row>
    <row r="67" spans="1:131" ht="3" customHeight="1">
      <c r="A67" s="339"/>
      <c r="B67" s="339"/>
      <c r="C67" s="2170"/>
      <c r="D67" s="2171"/>
      <c r="E67" s="2172"/>
      <c r="F67" s="2172"/>
      <c r="G67" s="2172"/>
      <c r="H67" s="2172"/>
      <c r="I67" s="2172"/>
      <c r="J67" s="2172"/>
      <c r="K67" s="2172"/>
      <c r="L67" s="2172"/>
      <c r="M67" s="2172"/>
      <c r="N67" s="2172"/>
      <c r="O67" s="2164"/>
      <c r="P67" s="2165"/>
      <c r="Q67" s="2165"/>
      <c r="R67" s="2165"/>
      <c r="S67" s="2165"/>
      <c r="T67" s="2165"/>
      <c r="U67" s="2166"/>
      <c r="V67" s="339"/>
      <c r="X67" s="2316"/>
      <c r="Y67" s="2317"/>
      <c r="Z67" s="2317"/>
      <c r="AA67" s="2318"/>
      <c r="AB67" s="2319"/>
      <c r="AC67" s="2320"/>
      <c r="AD67" s="2320"/>
      <c r="AE67" s="2320"/>
      <c r="AF67" s="2320"/>
      <c r="AG67" s="2320"/>
      <c r="AH67" s="2320"/>
      <c r="AI67" s="2321"/>
      <c r="AJ67" s="2242"/>
      <c r="AK67" s="2243"/>
      <c r="AL67" s="2243"/>
      <c r="AM67" s="2243"/>
      <c r="AN67" s="2243"/>
      <c r="AO67" s="2243"/>
      <c r="AP67" s="2243"/>
      <c r="AQ67" s="2243"/>
      <c r="AR67" s="2315"/>
      <c r="AS67" s="2242"/>
      <c r="AT67" s="2243"/>
      <c r="AU67" s="2243"/>
      <c r="AV67" s="2243"/>
      <c r="AW67" s="2243"/>
      <c r="AX67" s="2243"/>
      <c r="AY67" s="2220"/>
      <c r="BA67" s="2280"/>
      <c r="BB67" s="2281"/>
      <c r="BC67" s="2281"/>
      <c r="BD67" s="2281"/>
      <c r="BE67" s="2281"/>
      <c r="BF67" s="2281"/>
      <c r="BG67" s="2281"/>
      <c r="BH67" s="2281"/>
      <c r="BI67" s="2281"/>
      <c r="BJ67" s="2281"/>
      <c r="BK67" s="2281"/>
      <c r="BL67" s="2260"/>
      <c r="BM67" s="2261"/>
      <c r="BN67" s="2261"/>
      <c r="BO67" s="2261"/>
      <c r="BP67" s="2261"/>
      <c r="BQ67" s="2261"/>
      <c r="BR67" s="2341"/>
      <c r="BS67" s="2260"/>
      <c r="BT67" s="2261"/>
      <c r="BU67" s="2261"/>
      <c r="BV67" s="2261"/>
      <c r="BW67" s="2261"/>
      <c r="BX67" s="2261"/>
      <c r="BY67" s="2325"/>
      <c r="DO67" s="343"/>
      <c r="DP67" s="343"/>
      <c r="DQ67" s="343"/>
      <c r="DR67" s="343"/>
      <c r="DS67" s="343"/>
      <c r="DT67" s="343"/>
      <c r="DU67" s="343"/>
      <c r="DV67" s="343"/>
      <c r="DW67" s="343"/>
      <c r="DX67" s="343"/>
      <c r="DY67" s="343"/>
      <c r="DZ67" s="343"/>
      <c r="EA67" s="343"/>
    </row>
    <row r="68" spans="1:131" ht="3" customHeight="1">
      <c r="A68" s="339"/>
      <c r="B68" s="339"/>
      <c r="C68" s="2170"/>
      <c r="D68" s="2171"/>
      <c r="E68" s="2172"/>
      <c r="F68" s="2172"/>
      <c r="G68" s="2172"/>
      <c r="H68" s="2172"/>
      <c r="I68" s="2172"/>
      <c r="J68" s="2172"/>
      <c r="K68" s="2172"/>
      <c r="L68" s="2172"/>
      <c r="M68" s="2172"/>
      <c r="N68" s="2172"/>
      <c r="O68" s="2164"/>
      <c r="P68" s="2165"/>
      <c r="Q68" s="2165"/>
      <c r="R68" s="2165"/>
      <c r="S68" s="2165"/>
      <c r="T68" s="2165"/>
      <c r="U68" s="2166"/>
      <c r="V68" s="339"/>
      <c r="X68" s="2286" t="str">
        <f>申告書作成!C92</f>
        <v>　</v>
      </c>
      <c r="Y68" s="2287"/>
      <c r="Z68" s="2287"/>
      <c r="AA68" s="2288"/>
      <c r="AB68" s="2295">
        <f>申告書作成!F92</f>
        <v>0</v>
      </c>
      <c r="AC68" s="2296"/>
      <c r="AD68" s="2296"/>
      <c r="AE68" s="2296"/>
      <c r="AF68" s="2296"/>
      <c r="AG68" s="2296"/>
      <c r="AH68" s="2296"/>
      <c r="AI68" s="2297"/>
      <c r="AJ68" s="2304">
        <f>申告書作成!L92</f>
        <v>0</v>
      </c>
      <c r="AK68" s="2287"/>
      <c r="AL68" s="2287"/>
      <c r="AM68" s="2287"/>
      <c r="AN68" s="2287"/>
      <c r="AO68" s="2287"/>
      <c r="AP68" s="2287"/>
      <c r="AQ68" s="2287"/>
      <c r="AR68" s="2288"/>
      <c r="AS68" s="2238">
        <f>申告書作成!Q96</f>
        <v>0</v>
      </c>
      <c r="AT68" s="2239"/>
      <c r="AU68" s="2239"/>
      <c r="AV68" s="2239"/>
      <c r="AW68" s="2239"/>
      <c r="AX68" s="2239"/>
      <c r="AY68" s="2268"/>
      <c r="BA68" s="2276">
        <f>申告書作成!H77</f>
        <v>0</v>
      </c>
      <c r="BB68" s="2277"/>
      <c r="BC68" s="2277"/>
      <c r="BD68" s="2277"/>
      <c r="BE68" s="2277"/>
      <c r="BF68" s="2277"/>
      <c r="BG68" s="2277"/>
      <c r="BH68" s="2277"/>
      <c r="BI68" s="2277"/>
      <c r="BJ68" s="2277"/>
      <c r="BK68" s="2277"/>
      <c r="BL68" s="2256">
        <f>申告書作成!I79</f>
        <v>0</v>
      </c>
      <c r="BM68" s="2257"/>
      <c r="BN68" s="2257"/>
      <c r="BO68" s="2257"/>
      <c r="BP68" s="2257"/>
      <c r="BQ68" s="2257"/>
      <c r="BR68" s="2338"/>
      <c r="BS68" s="2256">
        <f>申告書作成!U79</f>
        <v>0</v>
      </c>
      <c r="BT68" s="2257"/>
      <c r="BU68" s="2257"/>
      <c r="BV68" s="2257"/>
      <c r="BW68" s="2257"/>
      <c r="BX68" s="2257"/>
      <c r="BY68" s="2323"/>
      <c r="DO68" s="343"/>
      <c r="DP68" s="343"/>
      <c r="DQ68" s="343"/>
      <c r="DR68" s="343"/>
      <c r="DS68" s="343"/>
      <c r="DT68" s="343"/>
      <c r="DU68" s="343"/>
      <c r="DV68" s="343"/>
      <c r="DW68" s="343"/>
      <c r="DX68" s="343"/>
      <c r="DY68" s="343"/>
      <c r="DZ68" s="343"/>
      <c r="EA68" s="343"/>
    </row>
    <row r="69" spans="1:131" ht="3" customHeight="1">
      <c r="A69" s="339"/>
      <c r="B69" s="339"/>
      <c r="C69" s="2170"/>
      <c r="D69" s="2171"/>
      <c r="E69" s="2172"/>
      <c r="F69" s="2172"/>
      <c r="G69" s="2172"/>
      <c r="H69" s="2172"/>
      <c r="I69" s="2172"/>
      <c r="J69" s="2172"/>
      <c r="K69" s="2172"/>
      <c r="L69" s="2172"/>
      <c r="M69" s="2172"/>
      <c r="N69" s="2172"/>
      <c r="O69" s="2164"/>
      <c r="P69" s="2165"/>
      <c r="Q69" s="2165"/>
      <c r="R69" s="2165"/>
      <c r="S69" s="2165"/>
      <c r="T69" s="2165"/>
      <c r="U69" s="2166"/>
      <c r="V69" s="339"/>
      <c r="X69" s="2289"/>
      <c r="Y69" s="2290"/>
      <c r="Z69" s="2290"/>
      <c r="AA69" s="2291"/>
      <c r="AB69" s="2298"/>
      <c r="AC69" s="2299"/>
      <c r="AD69" s="2299"/>
      <c r="AE69" s="2299"/>
      <c r="AF69" s="2299"/>
      <c r="AG69" s="2299"/>
      <c r="AH69" s="2299"/>
      <c r="AI69" s="2300"/>
      <c r="AJ69" s="2305"/>
      <c r="AK69" s="2290"/>
      <c r="AL69" s="2290"/>
      <c r="AM69" s="2290"/>
      <c r="AN69" s="2290"/>
      <c r="AO69" s="2290"/>
      <c r="AP69" s="2290"/>
      <c r="AQ69" s="2290"/>
      <c r="AR69" s="2291"/>
      <c r="AS69" s="2240"/>
      <c r="AT69" s="2241"/>
      <c r="AU69" s="2241"/>
      <c r="AV69" s="2241"/>
      <c r="AW69" s="2241"/>
      <c r="AX69" s="2241"/>
      <c r="AY69" s="2269"/>
      <c r="BA69" s="2278"/>
      <c r="BB69" s="2279"/>
      <c r="BC69" s="2279"/>
      <c r="BD69" s="2279"/>
      <c r="BE69" s="2279"/>
      <c r="BF69" s="2279"/>
      <c r="BG69" s="2279"/>
      <c r="BH69" s="2279"/>
      <c r="BI69" s="2279"/>
      <c r="BJ69" s="2279"/>
      <c r="BK69" s="2279"/>
      <c r="BL69" s="2258"/>
      <c r="BM69" s="2259"/>
      <c r="BN69" s="2259"/>
      <c r="BO69" s="2259"/>
      <c r="BP69" s="2259"/>
      <c r="BQ69" s="2259"/>
      <c r="BR69" s="2339"/>
      <c r="BS69" s="2258"/>
      <c r="BT69" s="2259"/>
      <c r="BU69" s="2259"/>
      <c r="BV69" s="2259"/>
      <c r="BW69" s="2259"/>
      <c r="BX69" s="2259"/>
      <c r="BY69" s="2324"/>
      <c r="DO69" s="343"/>
      <c r="DP69" s="343"/>
      <c r="DQ69" s="343"/>
      <c r="DR69" s="343"/>
      <c r="DS69" s="343"/>
      <c r="DT69" s="343"/>
      <c r="DU69" s="343"/>
      <c r="DV69" s="343"/>
      <c r="DW69" s="343"/>
      <c r="DX69" s="343"/>
      <c r="DY69" s="343"/>
      <c r="DZ69" s="343"/>
      <c r="EA69" s="343"/>
    </row>
    <row r="70" spans="1:131" ht="3" customHeight="1">
      <c r="A70" s="339"/>
      <c r="B70" s="339"/>
      <c r="C70" s="2170"/>
      <c r="D70" s="2171"/>
      <c r="E70" s="2172"/>
      <c r="F70" s="2172"/>
      <c r="G70" s="2172"/>
      <c r="H70" s="2172"/>
      <c r="I70" s="2172"/>
      <c r="J70" s="2172"/>
      <c r="K70" s="2172"/>
      <c r="L70" s="2172"/>
      <c r="M70" s="2172"/>
      <c r="N70" s="2172"/>
      <c r="O70" s="2167"/>
      <c r="P70" s="2168"/>
      <c r="Q70" s="2168"/>
      <c r="R70" s="2168"/>
      <c r="S70" s="2168"/>
      <c r="T70" s="2168"/>
      <c r="U70" s="2169"/>
      <c r="V70" s="339"/>
      <c r="X70" s="2289"/>
      <c r="Y70" s="2290"/>
      <c r="Z70" s="2290"/>
      <c r="AA70" s="2291"/>
      <c r="AB70" s="2298"/>
      <c r="AC70" s="2299"/>
      <c r="AD70" s="2299"/>
      <c r="AE70" s="2299"/>
      <c r="AF70" s="2299"/>
      <c r="AG70" s="2299"/>
      <c r="AH70" s="2299"/>
      <c r="AI70" s="2300"/>
      <c r="AJ70" s="2305"/>
      <c r="AK70" s="2290"/>
      <c r="AL70" s="2290"/>
      <c r="AM70" s="2290"/>
      <c r="AN70" s="2290"/>
      <c r="AO70" s="2290"/>
      <c r="AP70" s="2290"/>
      <c r="AQ70" s="2290"/>
      <c r="AR70" s="2291"/>
      <c r="AS70" s="2240"/>
      <c r="AT70" s="2241"/>
      <c r="AU70" s="2241"/>
      <c r="AV70" s="2241"/>
      <c r="AW70" s="2241"/>
      <c r="AX70" s="2241"/>
      <c r="AY70" s="2269"/>
      <c r="BA70" s="2278"/>
      <c r="BB70" s="2279"/>
      <c r="BC70" s="2279"/>
      <c r="BD70" s="2279"/>
      <c r="BE70" s="2279"/>
      <c r="BF70" s="2279"/>
      <c r="BG70" s="2279"/>
      <c r="BH70" s="2279"/>
      <c r="BI70" s="2279"/>
      <c r="BJ70" s="2279"/>
      <c r="BK70" s="2279"/>
      <c r="BL70" s="2258"/>
      <c r="BM70" s="2259"/>
      <c r="BN70" s="2259"/>
      <c r="BO70" s="2259"/>
      <c r="BP70" s="2259"/>
      <c r="BQ70" s="2259"/>
      <c r="BR70" s="2339"/>
      <c r="BS70" s="2258"/>
      <c r="BT70" s="2259"/>
      <c r="BU70" s="2259"/>
      <c r="BV70" s="2259"/>
      <c r="BW70" s="2259"/>
      <c r="BX70" s="2259"/>
      <c r="BY70" s="2324"/>
      <c r="DO70" s="343"/>
      <c r="DP70" s="343"/>
      <c r="DQ70" s="343"/>
      <c r="DR70" s="343"/>
      <c r="DS70" s="343"/>
      <c r="DT70" s="343"/>
      <c r="DU70" s="343"/>
      <c r="DV70" s="343"/>
      <c r="DW70" s="343"/>
      <c r="DX70" s="343"/>
      <c r="DY70" s="343"/>
      <c r="DZ70" s="343"/>
      <c r="EA70" s="343"/>
    </row>
    <row r="71" spans="1:131" ht="3" customHeight="1">
      <c r="A71" s="339"/>
      <c r="B71" s="339"/>
      <c r="C71" s="2170">
        <v>11</v>
      </c>
      <c r="D71" s="2171"/>
      <c r="E71" s="2172"/>
      <c r="F71" s="2172"/>
      <c r="G71" s="2172"/>
      <c r="H71" s="2172"/>
      <c r="I71" s="2172"/>
      <c r="J71" s="2172"/>
      <c r="K71" s="2172"/>
      <c r="L71" s="2172"/>
      <c r="M71" s="2172"/>
      <c r="N71" s="2172"/>
      <c r="O71" s="2161">
        <f>申告書作成!I50</f>
        <v>0</v>
      </c>
      <c r="P71" s="2162"/>
      <c r="Q71" s="2162"/>
      <c r="R71" s="2162"/>
      <c r="S71" s="2162"/>
      <c r="T71" s="2162"/>
      <c r="U71" s="2163"/>
      <c r="V71" s="339"/>
      <c r="X71" s="2289"/>
      <c r="Y71" s="2290"/>
      <c r="Z71" s="2290"/>
      <c r="AA71" s="2291"/>
      <c r="AB71" s="2298"/>
      <c r="AC71" s="2299"/>
      <c r="AD71" s="2299"/>
      <c r="AE71" s="2299"/>
      <c r="AF71" s="2299"/>
      <c r="AG71" s="2299"/>
      <c r="AH71" s="2299"/>
      <c r="AI71" s="2300"/>
      <c r="AJ71" s="2305"/>
      <c r="AK71" s="2290"/>
      <c r="AL71" s="2290"/>
      <c r="AM71" s="2290"/>
      <c r="AN71" s="2290"/>
      <c r="AO71" s="2290"/>
      <c r="AP71" s="2290"/>
      <c r="AQ71" s="2290"/>
      <c r="AR71" s="2291"/>
      <c r="AS71" s="2240"/>
      <c r="AT71" s="2241"/>
      <c r="AU71" s="2241"/>
      <c r="AV71" s="2241"/>
      <c r="AW71" s="2241"/>
      <c r="AX71" s="2241"/>
      <c r="AY71" s="2269"/>
      <c r="BA71" s="2278"/>
      <c r="BB71" s="2279"/>
      <c r="BC71" s="2279"/>
      <c r="BD71" s="2279"/>
      <c r="BE71" s="2279"/>
      <c r="BF71" s="2279"/>
      <c r="BG71" s="2279"/>
      <c r="BH71" s="2279"/>
      <c r="BI71" s="2279"/>
      <c r="BJ71" s="2279"/>
      <c r="BK71" s="2279"/>
      <c r="BL71" s="2258"/>
      <c r="BM71" s="2259"/>
      <c r="BN71" s="2259"/>
      <c r="BO71" s="2259"/>
      <c r="BP71" s="2259"/>
      <c r="BQ71" s="2259"/>
      <c r="BR71" s="2339"/>
      <c r="BS71" s="2258"/>
      <c r="BT71" s="2259"/>
      <c r="BU71" s="2259"/>
      <c r="BV71" s="2259"/>
      <c r="BW71" s="2259"/>
      <c r="BX71" s="2259"/>
      <c r="BY71" s="2324"/>
      <c r="DO71" s="343"/>
      <c r="DP71" s="343"/>
      <c r="DQ71" s="343"/>
      <c r="DR71" s="343"/>
      <c r="DS71" s="343"/>
      <c r="DT71" s="343"/>
      <c r="DU71" s="343"/>
      <c r="DV71" s="343"/>
      <c r="DW71" s="343"/>
      <c r="DX71" s="343"/>
      <c r="DY71" s="343"/>
      <c r="DZ71" s="343"/>
      <c r="EA71" s="343"/>
    </row>
    <row r="72" spans="1:131" ht="3" customHeight="1">
      <c r="A72" s="339"/>
      <c r="B72" s="339"/>
      <c r="C72" s="2170"/>
      <c r="D72" s="2171"/>
      <c r="E72" s="2172"/>
      <c r="F72" s="2172"/>
      <c r="G72" s="2172"/>
      <c r="H72" s="2172"/>
      <c r="I72" s="2172"/>
      <c r="J72" s="2172"/>
      <c r="K72" s="2172"/>
      <c r="L72" s="2172"/>
      <c r="M72" s="2172"/>
      <c r="N72" s="2172"/>
      <c r="O72" s="2164"/>
      <c r="P72" s="2165"/>
      <c r="Q72" s="2165"/>
      <c r="R72" s="2165"/>
      <c r="S72" s="2165"/>
      <c r="T72" s="2165"/>
      <c r="U72" s="2166"/>
      <c r="V72" s="339"/>
      <c r="X72" s="2289"/>
      <c r="Y72" s="2290"/>
      <c r="Z72" s="2290"/>
      <c r="AA72" s="2291"/>
      <c r="AB72" s="2298"/>
      <c r="AC72" s="2299"/>
      <c r="AD72" s="2299"/>
      <c r="AE72" s="2299"/>
      <c r="AF72" s="2299"/>
      <c r="AG72" s="2299"/>
      <c r="AH72" s="2299"/>
      <c r="AI72" s="2300"/>
      <c r="AJ72" s="2305"/>
      <c r="AK72" s="2290"/>
      <c r="AL72" s="2290"/>
      <c r="AM72" s="2290"/>
      <c r="AN72" s="2290"/>
      <c r="AO72" s="2290"/>
      <c r="AP72" s="2290"/>
      <c r="AQ72" s="2290"/>
      <c r="AR72" s="2291"/>
      <c r="AS72" s="2240"/>
      <c r="AT72" s="2241"/>
      <c r="AU72" s="2241"/>
      <c r="AV72" s="2241"/>
      <c r="AW72" s="2241"/>
      <c r="AX72" s="2241"/>
      <c r="AY72" s="2269"/>
      <c r="BA72" s="2278"/>
      <c r="BB72" s="2279"/>
      <c r="BC72" s="2279"/>
      <c r="BD72" s="2279"/>
      <c r="BE72" s="2279"/>
      <c r="BF72" s="2279"/>
      <c r="BG72" s="2279"/>
      <c r="BH72" s="2279"/>
      <c r="BI72" s="2279"/>
      <c r="BJ72" s="2279"/>
      <c r="BK72" s="2279"/>
      <c r="BL72" s="2258"/>
      <c r="BM72" s="2259"/>
      <c r="BN72" s="2259"/>
      <c r="BO72" s="2259"/>
      <c r="BP72" s="2259"/>
      <c r="BQ72" s="2259"/>
      <c r="BR72" s="2339"/>
      <c r="BS72" s="2258"/>
      <c r="BT72" s="2259"/>
      <c r="BU72" s="2259"/>
      <c r="BV72" s="2259"/>
      <c r="BW72" s="2259"/>
      <c r="BX72" s="2259"/>
      <c r="BY72" s="2324"/>
      <c r="DO72" s="343"/>
      <c r="DP72" s="343"/>
      <c r="DQ72" s="343"/>
      <c r="DR72" s="343"/>
      <c r="DS72" s="343"/>
      <c r="DT72" s="343"/>
      <c r="DU72" s="343"/>
      <c r="DV72" s="343"/>
      <c r="DW72" s="343"/>
      <c r="DX72" s="343"/>
      <c r="DY72" s="343"/>
      <c r="DZ72" s="343"/>
      <c r="EA72" s="343"/>
    </row>
    <row r="73" spans="1:131" ht="3" customHeight="1">
      <c r="A73" s="339"/>
      <c r="B73" s="339"/>
      <c r="C73" s="2170"/>
      <c r="D73" s="2171"/>
      <c r="E73" s="2172"/>
      <c r="F73" s="2172"/>
      <c r="G73" s="2172"/>
      <c r="H73" s="2172"/>
      <c r="I73" s="2172"/>
      <c r="J73" s="2172"/>
      <c r="K73" s="2172"/>
      <c r="L73" s="2172"/>
      <c r="M73" s="2172"/>
      <c r="N73" s="2172"/>
      <c r="O73" s="2164"/>
      <c r="P73" s="2165"/>
      <c r="Q73" s="2165"/>
      <c r="R73" s="2165"/>
      <c r="S73" s="2165"/>
      <c r="T73" s="2165"/>
      <c r="U73" s="2166"/>
      <c r="V73" s="339"/>
      <c r="X73" s="2292"/>
      <c r="Y73" s="2293"/>
      <c r="Z73" s="2293"/>
      <c r="AA73" s="2294"/>
      <c r="AB73" s="2301"/>
      <c r="AC73" s="2302"/>
      <c r="AD73" s="2302"/>
      <c r="AE73" s="2302"/>
      <c r="AF73" s="2302"/>
      <c r="AG73" s="2302"/>
      <c r="AH73" s="2302"/>
      <c r="AI73" s="2303"/>
      <c r="AJ73" s="2306"/>
      <c r="AK73" s="2293"/>
      <c r="AL73" s="2293"/>
      <c r="AM73" s="2293"/>
      <c r="AN73" s="2293"/>
      <c r="AO73" s="2293"/>
      <c r="AP73" s="2293"/>
      <c r="AQ73" s="2293"/>
      <c r="AR73" s="2294"/>
      <c r="AS73" s="2270"/>
      <c r="AT73" s="2271"/>
      <c r="AU73" s="2271"/>
      <c r="AV73" s="2271"/>
      <c r="AW73" s="2271"/>
      <c r="AX73" s="2271"/>
      <c r="AY73" s="2272"/>
      <c r="BA73" s="2282"/>
      <c r="BB73" s="2283"/>
      <c r="BC73" s="2283"/>
      <c r="BD73" s="2283"/>
      <c r="BE73" s="2283"/>
      <c r="BF73" s="2283"/>
      <c r="BG73" s="2283"/>
      <c r="BH73" s="2283"/>
      <c r="BI73" s="2283"/>
      <c r="BJ73" s="2283"/>
      <c r="BK73" s="2283"/>
      <c r="BL73" s="2326"/>
      <c r="BM73" s="2327"/>
      <c r="BN73" s="2327"/>
      <c r="BO73" s="2327"/>
      <c r="BP73" s="2327"/>
      <c r="BQ73" s="2327"/>
      <c r="BR73" s="2340"/>
      <c r="BS73" s="2326"/>
      <c r="BT73" s="2327"/>
      <c r="BU73" s="2327"/>
      <c r="BV73" s="2327"/>
      <c r="BW73" s="2327"/>
      <c r="BX73" s="2327"/>
      <c r="BY73" s="2328"/>
      <c r="DO73" s="343"/>
      <c r="DP73" s="343"/>
      <c r="DQ73" s="343"/>
      <c r="DR73" s="343"/>
      <c r="DS73" s="343"/>
      <c r="DT73" s="343"/>
      <c r="DU73" s="343"/>
      <c r="DV73" s="343"/>
      <c r="DW73" s="343"/>
      <c r="DX73" s="343"/>
      <c r="DY73" s="343"/>
      <c r="DZ73" s="343"/>
      <c r="EA73" s="343"/>
    </row>
    <row r="74" spans="1:131" ht="3" customHeight="1">
      <c r="A74" s="339"/>
      <c r="B74" s="339"/>
      <c r="C74" s="2170"/>
      <c r="D74" s="2171"/>
      <c r="E74" s="2172"/>
      <c r="F74" s="2172"/>
      <c r="G74" s="2172"/>
      <c r="H74" s="2172"/>
      <c r="I74" s="2172"/>
      <c r="J74" s="2172"/>
      <c r="K74" s="2172"/>
      <c r="L74" s="2172"/>
      <c r="M74" s="2172"/>
      <c r="N74" s="2172"/>
      <c r="O74" s="2164"/>
      <c r="P74" s="2165"/>
      <c r="Q74" s="2165"/>
      <c r="R74" s="2165"/>
      <c r="S74" s="2165"/>
      <c r="T74" s="2165"/>
      <c r="U74" s="2166"/>
      <c r="V74" s="339"/>
      <c r="BK74" s="349"/>
      <c r="BL74" s="349"/>
      <c r="BM74" s="349"/>
      <c r="BN74" s="349"/>
      <c r="BO74" s="349"/>
      <c r="BP74" s="349"/>
      <c r="BQ74" s="349"/>
      <c r="BR74" s="349"/>
      <c r="BS74" s="349"/>
      <c r="BT74" s="349"/>
      <c r="BU74" s="349"/>
      <c r="DO74" s="343"/>
      <c r="DP74" s="343"/>
      <c r="DQ74" s="343"/>
      <c r="DR74" s="343"/>
      <c r="DS74" s="343"/>
      <c r="DT74" s="343"/>
      <c r="DU74" s="343"/>
      <c r="DV74" s="343"/>
      <c r="DW74" s="343"/>
      <c r="DX74" s="343"/>
      <c r="DY74" s="343"/>
      <c r="DZ74" s="343"/>
      <c r="EA74" s="343"/>
    </row>
    <row r="75" spans="1:131" ht="3" customHeight="1">
      <c r="A75" s="339"/>
      <c r="B75" s="339"/>
      <c r="C75" s="2170"/>
      <c r="D75" s="2171"/>
      <c r="E75" s="2172"/>
      <c r="F75" s="2172"/>
      <c r="G75" s="2172"/>
      <c r="H75" s="2172"/>
      <c r="I75" s="2172"/>
      <c r="J75" s="2172"/>
      <c r="K75" s="2172"/>
      <c r="L75" s="2172"/>
      <c r="M75" s="2172"/>
      <c r="N75" s="2172"/>
      <c r="O75" s="2167"/>
      <c r="P75" s="2168"/>
      <c r="Q75" s="2168"/>
      <c r="R75" s="2168"/>
      <c r="S75" s="2168"/>
      <c r="T75" s="2168"/>
      <c r="U75" s="2169"/>
      <c r="V75" s="339"/>
      <c r="BK75" s="349"/>
      <c r="BL75" s="349"/>
      <c r="BM75" s="349"/>
      <c r="BN75" s="349"/>
      <c r="BO75" s="349"/>
      <c r="BP75" s="349"/>
      <c r="BQ75" s="349"/>
      <c r="BR75" s="349"/>
      <c r="BS75" s="349"/>
      <c r="BT75" s="349"/>
      <c r="BU75" s="349"/>
      <c r="DO75" s="343"/>
      <c r="DP75" s="343"/>
      <c r="DQ75" s="343"/>
      <c r="DR75" s="343"/>
      <c r="DS75" s="343"/>
      <c r="DT75" s="343"/>
      <c r="DU75" s="343"/>
      <c r="DV75" s="343"/>
      <c r="DW75" s="343"/>
      <c r="DX75" s="343"/>
      <c r="DY75" s="343"/>
      <c r="DZ75" s="343"/>
      <c r="EA75" s="343"/>
    </row>
    <row r="76" spans="1:131" ht="3" customHeight="1">
      <c r="A76" s="339"/>
      <c r="B76" s="339"/>
      <c r="C76" s="2170">
        <v>12</v>
      </c>
      <c r="D76" s="2171"/>
      <c r="E76" s="2172"/>
      <c r="F76" s="2172"/>
      <c r="G76" s="2172"/>
      <c r="H76" s="2172"/>
      <c r="I76" s="2172"/>
      <c r="J76" s="2172"/>
      <c r="K76" s="2172"/>
      <c r="L76" s="2172"/>
      <c r="M76" s="2172"/>
      <c r="N76" s="2172"/>
      <c r="O76" s="2161">
        <f>申告書作成!I51</f>
        <v>0</v>
      </c>
      <c r="P76" s="2162"/>
      <c r="Q76" s="2162"/>
      <c r="R76" s="2162"/>
      <c r="S76" s="2162"/>
      <c r="T76" s="2162"/>
      <c r="U76" s="2163"/>
      <c r="V76" s="339"/>
      <c r="W76" s="2284" t="s">
        <v>673</v>
      </c>
      <c r="X76" s="2284"/>
      <c r="Y76" s="2284"/>
      <c r="Z76" s="2284"/>
      <c r="AA76" s="2284"/>
      <c r="AB76" s="2284"/>
      <c r="AC76" s="2284"/>
      <c r="AD76" s="2130" t="str">
        <f>申告書作成!AO270</f>
        <v>営業</v>
      </c>
      <c r="AE76" s="2130"/>
      <c r="AF76" s="2130"/>
      <c r="AG76" s="2130"/>
      <c r="AH76" s="2130"/>
      <c r="AI76" s="2130"/>
      <c r="AJ76" s="2130"/>
      <c r="AK76" s="2130"/>
      <c r="AL76" s="2131" t="s">
        <v>738</v>
      </c>
      <c r="AM76" s="2131"/>
      <c r="AN76" s="2131"/>
      <c r="AO76" s="2131"/>
      <c r="AP76" s="2131"/>
      <c r="AQ76" s="2131"/>
      <c r="AR76" s="2131"/>
      <c r="AS76" s="2131"/>
      <c r="AT76" s="2131"/>
      <c r="AU76" s="2131"/>
      <c r="AV76" s="2131"/>
      <c r="AW76" s="2131"/>
      <c r="AX76" s="2131"/>
      <c r="AY76" s="2131"/>
      <c r="AZ76" s="2131"/>
      <c r="BA76" s="2131"/>
      <c r="BB76" s="2131"/>
      <c r="BC76" s="2131"/>
      <c r="BD76" s="2131"/>
      <c r="BE76" s="350"/>
      <c r="BF76" s="351"/>
      <c r="BG76" s="352"/>
      <c r="BH76" s="352"/>
      <c r="BI76" s="352"/>
      <c r="BJ76" s="352"/>
      <c r="BK76" s="352"/>
      <c r="BL76" s="352"/>
      <c r="BM76" s="352"/>
      <c r="BN76" s="352"/>
      <c r="BO76" s="352"/>
      <c r="BP76" s="352"/>
      <c r="BQ76" s="352"/>
      <c r="BR76" s="352"/>
      <c r="BS76" s="352"/>
      <c r="BT76" s="352"/>
      <c r="BU76" s="352"/>
      <c r="BV76" s="352"/>
      <c r="BW76" s="352"/>
      <c r="BX76" s="352"/>
      <c r="BY76" s="353"/>
      <c r="DO76" s="343"/>
      <c r="DP76" s="343"/>
      <c r="DQ76" s="343"/>
      <c r="DR76" s="343"/>
      <c r="DS76" s="343"/>
      <c r="DT76" s="343"/>
      <c r="DU76" s="343"/>
      <c r="DV76" s="343"/>
      <c r="DW76" s="343"/>
      <c r="DX76" s="343"/>
      <c r="DY76" s="343"/>
      <c r="DZ76" s="343"/>
      <c r="EA76" s="343"/>
    </row>
    <row r="77" spans="1:131" ht="3" customHeight="1">
      <c r="A77" s="339"/>
      <c r="B77" s="339"/>
      <c r="C77" s="2170"/>
      <c r="D77" s="2171"/>
      <c r="E77" s="2172"/>
      <c r="F77" s="2172"/>
      <c r="G77" s="2172"/>
      <c r="H77" s="2172"/>
      <c r="I77" s="2172"/>
      <c r="J77" s="2172"/>
      <c r="K77" s="2172"/>
      <c r="L77" s="2172"/>
      <c r="M77" s="2172"/>
      <c r="N77" s="2172"/>
      <c r="O77" s="2164"/>
      <c r="P77" s="2165"/>
      <c r="Q77" s="2165"/>
      <c r="R77" s="2165"/>
      <c r="S77" s="2165"/>
      <c r="T77" s="2165"/>
      <c r="U77" s="2166"/>
      <c r="V77" s="339"/>
      <c r="W77" s="2284"/>
      <c r="X77" s="2284"/>
      <c r="Y77" s="2284"/>
      <c r="Z77" s="2284"/>
      <c r="AA77" s="2284"/>
      <c r="AB77" s="2284"/>
      <c r="AC77" s="2284"/>
      <c r="AD77" s="2130"/>
      <c r="AE77" s="2130"/>
      <c r="AF77" s="2130"/>
      <c r="AG77" s="2130"/>
      <c r="AH77" s="2130"/>
      <c r="AI77" s="2130"/>
      <c r="AJ77" s="2130"/>
      <c r="AK77" s="2130"/>
      <c r="AL77" s="2131"/>
      <c r="AM77" s="2131"/>
      <c r="AN77" s="2131"/>
      <c r="AO77" s="2131"/>
      <c r="AP77" s="2131"/>
      <c r="AQ77" s="2131"/>
      <c r="AR77" s="2131"/>
      <c r="AS77" s="2131"/>
      <c r="AT77" s="2131"/>
      <c r="AU77" s="2131"/>
      <c r="AV77" s="2131"/>
      <c r="AW77" s="2131"/>
      <c r="AX77" s="2131"/>
      <c r="AY77" s="2131"/>
      <c r="AZ77" s="2131"/>
      <c r="BA77" s="2131"/>
      <c r="BB77" s="2131"/>
      <c r="BC77" s="2131"/>
      <c r="BD77" s="2131"/>
      <c r="BE77" s="350"/>
      <c r="BF77" s="354"/>
      <c r="BG77" s="2279" t="str">
        <f>IF(申告書作成!H485&gt;=1,"寄附金控除アリ","")</f>
        <v/>
      </c>
      <c r="BH77" s="2279"/>
      <c r="BI77" s="2279"/>
      <c r="BJ77" s="2279"/>
      <c r="BK77" s="2279"/>
      <c r="BL77" s="2279"/>
      <c r="BM77" s="2279"/>
      <c r="BN77" s="2279"/>
      <c r="BO77" s="2279"/>
      <c r="BP77" s="2279"/>
      <c r="BQ77" s="2279"/>
      <c r="BR77" s="2279"/>
      <c r="BS77" s="2279"/>
      <c r="BT77" s="2279"/>
      <c r="BU77" s="2279">
        <f>申告書作成!H485</f>
        <v>0</v>
      </c>
      <c r="BV77" s="2279"/>
      <c r="BW77" s="2279" t="s">
        <v>831</v>
      </c>
      <c r="BX77" s="2279"/>
      <c r="BY77" s="355"/>
      <c r="DO77" s="343"/>
      <c r="DP77" s="343"/>
      <c r="DQ77" s="343"/>
      <c r="DR77" s="343"/>
      <c r="DS77" s="343"/>
      <c r="DT77" s="343"/>
      <c r="DU77" s="343"/>
      <c r="DV77" s="343"/>
      <c r="DW77" s="343"/>
      <c r="DX77" s="343"/>
      <c r="DY77" s="343"/>
      <c r="DZ77" s="343"/>
      <c r="EA77" s="343"/>
    </row>
    <row r="78" spans="1:131" ht="3" customHeight="1">
      <c r="A78" s="339"/>
      <c r="B78" s="339"/>
      <c r="C78" s="2170"/>
      <c r="D78" s="2171"/>
      <c r="E78" s="2172"/>
      <c r="F78" s="2172"/>
      <c r="G78" s="2172"/>
      <c r="H78" s="2172"/>
      <c r="I78" s="2172"/>
      <c r="J78" s="2172"/>
      <c r="K78" s="2172"/>
      <c r="L78" s="2172"/>
      <c r="M78" s="2172"/>
      <c r="N78" s="2172"/>
      <c r="O78" s="2164"/>
      <c r="P78" s="2165"/>
      <c r="Q78" s="2165"/>
      <c r="R78" s="2165"/>
      <c r="S78" s="2165"/>
      <c r="T78" s="2165"/>
      <c r="U78" s="2166"/>
      <c r="V78" s="339"/>
      <c r="W78" s="2284"/>
      <c r="X78" s="2284"/>
      <c r="Y78" s="2284"/>
      <c r="Z78" s="2284"/>
      <c r="AA78" s="2284"/>
      <c r="AB78" s="2284"/>
      <c r="AC78" s="2284"/>
      <c r="AD78" s="2130"/>
      <c r="AE78" s="2130"/>
      <c r="AF78" s="2130"/>
      <c r="AG78" s="2130"/>
      <c r="AH78" s="2130"/>
      <c r="AI78" s="2130"/>
      <c r="AJ78" s="2130"/>
      <c r="AK78" s="2130"/>
      <c r="AL78" s="2131"/>
      <c r="AM78" s="2131"/>
      <c r="AN78" s="2131"/>
      <c r="AO78" s="2131"/>
      <c r="AP78" s="2131"/>
      <c r="AQ78" s="2131"/>
      <c r="AR78" s="2131"/>
      <c r="AS78" s="2131"/>
      <c r="AT78" s="2131"/>
      <c r="AU78" s="2131"/>
      <c r="AV78" s="2131"/>
      <c r="AW78" s="2131"/>
      <c r="AX78" s="2131"/>
      <c r="AY78" s="2131"/>
      <c r="AZ78" s="2131"/>
      <c r="BA78" s="2131"/>
      <c r="BB78" s="2131"/>
      <c r="BC78" s="2131"/>
      <c r="BD78" s="2131"/>
      <c r="BE78" s="350"/>
      <c r="BF78" s="354"/>
      <c r="BG78" s="2279"/>
      <c r="BH78" s="2279"/>
      <c r="BI78" s="2279"/>
      <c r="BJ78" s="2279"/>
      <c r="BK78" s="2279"/>
      <c r="BL78" s="2279"/>
      <c r="BM78" s="2279"/>
      <c r="BN78" s="2279"/>
      <c r="BO78" s="2279"/>
      <c r="BP78" s="2279"/>
      <c r="BQ78" s="2279"/>
      <c r="BR78" s="2279"/>
      <c r="BS78" s="2279"/>
      <c r="BT78" s="2279"/>
      <c r="BU78" s="2279"/>
      <c r="BV78" s="2279"/>
      <c r="BW78" s="2279"/>
      <c r="BX78" s="2279"/>
      <c r="BY78" s="355"/>
      <c r="DO78" s="343"/>
      <c r="DP78" s="343"/>
      <c r="DQ78" s="343"/>
      <c r="DR78" s="343"/>
      <c r="DS78" s="343"/>
      <c r="DT78" s="343"/>
      <c r="DU78" s="343"/>
      <c r="DV78" s="343"/>
      <c r="DW78" s="343"/>
      <c r="DX78" s="343"/>
      <c r="DY78" s="343"/>
      <c r="DZ78" s="343"/>
      <c r="EA78" s="343"/>
    </row>
    <row r="79" spans="1:131" ht="3" customHeight="1">
      <c r="A79" s="339"/>
      <c r="B79" s="339"/>
      <c r="C79" s="2170"/>
      <c r="D79" s="2171"/>
      <c r="E79" s="2172"/>
      <c r="F79" s="2172"/>
      <c r="G79" s="2172"/>
      <c r="H79" s="2172"/>
      <c r="I79" s="2172"/>
      <c r="J79" s="2172"/>
      <c r="K79" s="2172"/>
      <c r="L79" s="2172"/>
      <c r="M79" s="2172"/>
      <c r="N79" s="2172"/>
      <c r="O79" s="2164"/>
      <c r="P79" s="2165"/>
      <c r="Q79" s="2165"/>
      <c r="R79" s="2165"/>
      <c r="S79" s="2165"/>
      <c r="T79" s="2165"/>
      <c r="U79" s="2166"/>
      <c r="V79" s="339"/>
      <c r="W79" s="2284"/>
      <c r="X79" s="2284"/>
      <c r="Y79" s="2284"/>
      <c r="Z79" s="2284"/>
      <c r="AA79" s="2284"/>
      <c r="AB79" s="2284"/>
      <c r="AC79" s="2284"/>
      <c r="AD79" s="2130"/>
      <c r="AE79" s="2130"/>
      <c r="AF79" s="2130"/>
      <c r="AG79" s="2130"/>
      <c r="AH79" s="2130"/>
      <c r="AI79" s="2130"/>
      <c r="AJ79" s="2130"/>
      <c r="AK79" s="2130"/>
      <c r="AL79" s="2131"/>
      <c r="AM79" s="2131"/>
      <c r="AN79" s="2131"/>
      <c r="AO79" s="2131"/>
      <c r="AP79" s="2131"/>
      <c r="AQ79" s="2131"/>
      <c r="AR79" s="2131"/>
      <c r="AS79" s="2131"/>
      <c r="AT79" s="2131"/>
      <c r="AU79" s="2131"/>
      <c r="AV79" s="2131"/>
      <c r="AW79" s="2131"/>
      <c r="AX79" s="2131"/>
      <c r="AY79" s="2131"/>
      <c r="AZ79" s="2131"/>
      <c r="BA79" s="2131"/>
      <c r="BB79" s="2131"/>
      <c r="BC79" s="2131"/>
      <c r="BD79" s="2131"/>
      <c r="BE79" s="350"/>
      <c r="BF79" s="354"/>
      <c r="BG79" s="2279"/>
      <c r="BH79" s="2279"/>
      <c r="BI79" s="2279"/>
      <c r="BJ79" s="2279"/>
      <c r="BK79" s="2279"/>
      <c r="BL79" s="2279"/>
      <c r="BM79" s="2279"/>
      <c r="BN79" s="2279"/>
      <c r="BO79" s="2279"/>
      <c r="BP79" s="2279"/>
      <c r="BQ79" s="2279"/>
      <c r="BR79" s="2279"/>
      <c r="BS79" s="2279"/>
      <c r="BT79" s="2279"/>
      <c r="BU79" s="2279"/>
      <c r="BV79" s="2279"/>
      <c r="BW79" s="2279"/>
      <c r="BX79" s="2279"/>
      <c r="BY79" s="355"/>
      <c r="DO79" s="343"/>
      <c r="DP79" s="343"/>
      <c r="DQ79" s="343"/>
      <c r="DR79" s="343"/>
      <c r="DS79" s="343"/>
      <c r="DT79" s="343"/>
      <c r="DU79" s="343"/>
      <c r="DV79" s="343"/>
      <c r="DW79" s="343"/>
      <c r="DX79" s="343"/>
      <c r="DY79" s="343"/>
      <c r="DZ79" s="343"/>
      <c r="EA79" s="343"/>
    </row>
    <row r="80" spans="1:131" ht="3" customHeight="1">
      <c r="A80" s="339"/>
      <c r="B80" s="339"/>
      <c r="C80" s="2170"/>
      <c r="D80" s="2171"/>
      <c r="E80" s="2172"/>
      <c r="F80" s="2172"/>
      <c r="G80" s="2172"/>
      <c r="H80" s="2172"/>
      <c r="I80" s="2172"/>
      <c r="J80" s="2172"/>
      <c r="K80" s="2172"/>
      <c r="L80" s="2172"/>
      <c r="M80" s="2172"/>
      <c r="N80" s="2172"/>
      <c r="O80" s="2167"/>
      <c r="P80" s="2168"/>
      <c r="Q80" s="2168"/>
      <c r="R80" s="2168"/>
      <c r="S80" s="2168"/>
      <c r="T80" s="2168"/>
      <c r="U80" s="2169"/>
      <c r="V80" s="339"/>
      <c r="W80" s="2133" t="s">
        <v>675</v>
      </c>
      <c r="X80" s="2133"/>
      <c r="Y80" s="2133"/>
      <c r="Z80" s="2133"/>
      <c r="AA80" s="2133"/>
      <c r="AB80" s="2133"/>
      <c r="AC80" s="2133"/>
      <c r="AD80" s="2133"/>
      <c r="AE80" s="2133"/>
      <c r="AF80" s="2133"/>
      <c r="AG80" s="2133"/>
      <c r="AH80" s="2133"/>
      <c r="AI80" s="2133"/>
      <c r="AJ80" s="2130">
        <f>申告書作成!M109</f>
        <v>0</v>
      </c>
      <c r="AK80" s="2130"/>
      <c r="AL80" s="2130"/>
      <c r="AM80" s="2130"/>
      <c r="AN80" s="2130"/>
      <c r="AO80" s="2130"/>
      <c r="AP80" s="2130"/>
      <c r="AQ80" s="2130"/>
      <c r="AR80" s="2130"/>
      <c r="AS80" s="2130"/>
      <c r="AT80" s="2130"/>
      <c r="AU80" s="2130"/>
      <c r="AV80" s="2130"/>
      <c r="AW80" s="2130"/>
      <c r="AX80" s="2130"/>
      <c r="AY80" s="2130"/>
      <c r="AZ80" s="2130"/>
      <c r="BA80" s="2130"/>
      <c r="BB80" s="2130"/>
      <c r="BC80" s="2133" t="s">
        <v>174</v>
      </c>
      <c r="BD80" s="350"/>
      <c r="BE80" s="350"/>
      <c r="BF80" s="354"/>
      <c r="BG80" s="2279"/>
      <c r="BH80" s="2279"/>
      <c r="BI80" s="2279"/>
      <c r="BJ80" s="2279"/>
      <c r="BK80" s="2279"/>
      <c r="BL80" s="2279"/>
      <c r="BM80" s="2279"/>
      <c r="BN80" s="2279"/>
      <c r="BO80" s="2279"/>
      <c r="BP80" s="2279"/>
      <c r="BQ80" s="2279"/>
      <c r="BR80" s="2279"/>
      <c r="BS80" s="2279"/>
      <c r="BT80" s="2279"/>
      <c r="BU80" s="2279"/>
      <c r="BV80" s="2279"/>
      <c r="BW80" s="2279"/>
      <c r="BX80" s="2279"/>
      <c r="BY80" s="355"/>
      <c r="EA80" s="343"/>
    </row>
    <row r="81" spans="1:146" ht="3" customHeight="1">
      <c r="A81" s="339"/>
      <c r="B81" s="339"/>
      <c r="C81" s="2170" t="s">
        <v>151</v>
      </c>
      <c r="D81" s="2171"/>
      <c r="E81" s="2171"/>
      <c r="F81" s="2171"/>
      <c r="G81" s="2171"/>
      <c r="H81" s="2171"/>
      <c r="I81" s="2171"/>
      <c r="J81" s="2212">
        <f>申告書作成!G52</f>
        <v>0</v>
      </c>
      <c r="K81" s="2213"/>
      <c r="L81" s="2213"/>
      <c r="M81" s="2213"/>
      <c r="N81" s="2213"/>
      <c r="O81" s="2213"/>
      <c r="P81" s="2213"/>
      <c r="Q81" s="2213"/>
      <c r="R81" s="2213"/>
      <c r="S81" s="2213"/>
      <c r="T81" s="2213"/>
      <c r="U81" s="2218" t="s">
        <v>189</v>
      </c>
      <c r="V81" s="339"/>
      <c r="W81" s="2133"/>
      <c r="X81" s="2133"/>
      <c r="Y81" s="2133"/>
      <c r="Z81" s="2133"/>
      <c r="AA81" s="2133"/>
      <c r="AB81" s="2133"/>
      <c r="AC81" s="2133"/>
      <c r="AD81" s="2133"/>
      <c r="AE81" s="2133"/>
      <c r="AF81" s="2133"/>
      <c r="AG81" s="2133"/>
      <c r="AH81" s="2133"/>
      <c r="AI81" s="2133"/>
      <c r="AJ81" s="2130"/>
      <c r="AK81" s="2130"/>
      <c r="AL81" s="2130"/>
      <c r="AM81" s="2130"/>
      <c r="AN81" s="2130"/>
      <c r="AO81" s="2130"/>
      <c r="AP81" s="2130"/>
      <c r="AQ81" s="2130"/>
      <c r="AR81" s="2130"/>
      <c r="AS81" s="2130"/>
      <c r="AT81" s="2130"/>
      <c r="AU81" s="2130"/>
      <c r="AV81" s="2130"/>
      <c r="AW81" s="2130"/>
      <c r="AX81" s="2130"/>
      <c r="AY81" s="2130"/>
      <c r="AZ81" s="2130"/>
      <c r="BA81" s="2130"/>
      <c r="BB81" s="2130"/>
      <c r="BC81" s="2133"/>
      <c r="BD81" s="350"/>
      <c r="BE81" s="350"/>
      <c r="BF81" s="354"/>
      <c r="BG81" s="2279"/>
      <c r="BH81" s="2279"/>
      <c r="BI81" s="2279"/>
      <c r="BJ81" s="2279"/>
      <c r="BK81" s="2279"/>
      <c r="BL81" s="2279"/>
      <c r="BM81" s="2279"/>
      <c r="BN81" s="2279"/>
      <c r="BO81" s="2279"/>
      <c r="BP81" s="2279"/>
      <c r="BQ81" s="2279"/>
      <c r="BR81" s="2279"/>
      <c r="BS81" s="2279"/>
      <c r="BT81" s="2279"/>
      <c r="BU81" s="2279"/>
      <c r="BV81" s="2279"/>
      <c r="BW81" s="2279"/>
      <c r="BX81" s="2279"/>
      <c r="BY81" s="355"/>
      <c r="EA81" s="343"/>
    </row>
    <row r="82" spans="1:146" ht="3" customHeight="1">
      <c r="A82" s="339"/>
      <c r="B82" s="339"/>
      <c r="C82" s="2170"/>
      <c r="D82" s="2171"/>
      <c r="E82" s="2171"/>
      <c r="F82" s="2171"/>
      <c r="G82" s="2171"/>
      <c r="H82" s="2171"/>
      <c r="I82" s="2171"/>
      <c r="J82" s="2214"/>
      <c r="K82" s="2215"/>
      <c r="L82" s="2215"/>
      <c r="M82" s="2215"/>
      <c r="N82" s="2215"/>
      <c r="O82" s="2215"/>
      <c r="P82" s="2215"/>
      <c r="Q82" s="2215"/>
      <c r="R82" s="2215"/>
      <c r="S82" s="2215"/>
      <c r="T82" s="2215"/>
      <c r="U82" s="2219"/>
      <c r="V82" s="339"/>
      <c r="W82" s="2133"/>
      <c r="X82" s="2133"/>
      <c r="Y82" s="2133"/>
      <c r="Z82" s="2133"/>
      <c r="AA82" s="2133"/>
      <c r="AB82" s="2133"/>
      <c r="AC82" s="2133"/>
      <c r="AD82" s="2133"/>
      <c r="AE82" s="2133"/>
      <c r="AF82" s="2133"/>
      <c r="AG82" s="2133"/>
      <c r="AH82" s="2133"/>
      <c r="AI82" s="2133"/>
      <c r="AJ82" s="2130"/>
      <c r="AK82" s="2130"/>
      <c r="AL82" s="2130"/>
      <c r="AM82" s="2130"/>
      <c r="AN82" s="2130"/>
      <c r="AO82" s="2130"/>
      <c r="AP82" s="2130"/>
      <c r="AQ82" s="2130"/>
      <c r="AR82" s="2130"/>
      <c r="AS82" s="2130"/>
      <c r="AT82" s="2130"/>
      <c r="AU82" s="2130"/>
      <c r="AV82" s="2130"/>
      <c r="AW82" s="2130"/>
      <c r="AX82" s="2130"/>
      <c r="AY82" s="2130"/>
      <c r="AZ82" s="2130"/>
      <c r="BA82" s="2130"/>
      <c r="BB82" s="2130"/>
      <c r="BC82" s="2133"/>
      <c r="BD82" s="350"/>
      <c r="BE82" s="350"/>
      <c r="BF82" s="354"/>
      <c r="BG82" s="2279"/>
      <c r="BH82" s="2279"/>
      <c r="BI82" s="2279"/>
      <c r="BJ82" s="2279"/>
      <c r="BK82" s="2279"/>
      <c r="BL82" s="2279"/>
      <c r="BM82" s="2279"/>
      <c r="BN82" s="2279"/>
      <c r="BO82" s="2279"/>
      <c r="BP82" s="2279"/>
      <c r="BQ82" s="2279"/>
      <c r="BR82" s="2279"/>
      <c r="BS82" s="2279"/>
      <c r="BT82" s="2279"/>
      <c r="BU82" s="2279"/>
      <c r="BV82" s="2279"/>
      <c r="BW82" s="2279"/>
      <c r="BX82" s="2279"/>
      <c r="BY82" s="355"/>
      <c r="EA82" s="343"/>
    </row>
    <row r="83" spans="1:146" ht="3" customHeight="1">
      <c r="A83" s="339"/>
      <c r="B83" s="339"/>
      <c r="C83" s="2170"/>
      <c r="D83" s="2171"/>
      <c r="E83" s="2171"/>
      <c r="F83" s="2171"/>
      <c r="G83" s="2171"/>
      <c r="H83" s="2171"/>
      <c r="I83" s="2171"/>
      <c r="J83" s="2214"/>
      <c r="K83" s="2215"/>
      <c r="L83" s="2215"/>
      <c r="M83" s="2215"/>
      <c r="N83" s="2215"/>
      <c r="O83" s="2215"/>
      <c r="P83" s="2215"/>
      <c r="Q83" s="2215"/>
      <c r="R83" s="2215"/>
      <c r="S83" s="2215"/>
      <c r="T83" s="2215"/>
      <c r="U83" s="2219"/>
      <c r="V83" s="339"/>
      <c r="W83" s="2133"/>
      <c r="X83" s="2133"/>
      <c r="Y83" s="2133"/>
      <c r="Z83" s="2133"/>
      <c r="AA83" s="2133"/>
      <c r="AB83" s="2133"/>
      <c r="AC83" s="2133"/>
      <c r="AD83" s="2133"/>
      <c r="AE83" s="2133"/>
      <c r="AF83" s="2133"/>
      <c r="AG83" s="2133"/>
      <c r="AH83" s="2133"/>
      <c r="AI83" s="2133"/>
      <c r="AJ83" s="2130"/>
      <c r="AK83" s="2130"/>
      <c r="AL83" s="2130"/>
      <c r="AM83" s="2130"/>
      <c r="AN83" s="2130"/>
      <c r="AO83" s="2130"/>
      <c r="AP83" s="2130"/>
      <c r="AQ83" s="2130"/>
      <c r="AR83" s="2130"/>
      <c r="AS83" s="2130"/>
      <c r="AT83" s="2130"/>
      <c r="AU83" s="2130"/>
      <c r="AV83" s="2130"/>
      <c r="AW83" s="2130"/>
      <c r="AX83" s="2130"/>
      <c r="AY83" s="2130"/>
      <c r="AZ83" s="2130"/>
      <c r="BA83" s="2130"/>
      <c r="BB83" s="2130"/>
      <c r="BC83" s="2133"/>
      <c r="BD83" s="350"/>
      <c r="BE83" s="350"/>
      <c r="BF83" s="356"/>
      <c r="BG83" s="357"/>
      <c r="BH83" s="357"/>
      <c r="BI83" s="357"/>
      <c r="BJ83" s="357"/>
      <c r="BK83" s="357"/>
      <c r="BL83" s="357"/>
      <c r="BM83" s="357"/>
      <c r="BN83" s="357"/>
      <c r="BO83" s="357"/>
      <c r="BP83" s="357"/>
      <c r="BQ83" s="357"/>
      <c r="BR83" s="357"/>
      <c r="BS83" s="357"/>
      <c r="BT83" s="357"/>
      <c r="BU83" s="357"/>
      <c r="BV83" s="357"/>
      <c r="BW83" s="357"/>
      <c r="BX83" s="357"/>
      <c r="BY83" s="358"/>
      <c r="EA83" s="343"/>
    </row>
    <row r="84" spans="1:146" ht="3" customHeight="1">
      <c r="A84" s="339"/>
      <c r="B84" s="339"/>
      <c r="C84" s="2170"/>
      <c r="D84" s="2171"/>
      <c r="E84" s="2171"/>
      <c r="F84" s="2171"/>
      <c r="G84" s="2171"/>
      <c r="H84" s="2171"/>
      <c r="I84" s="2171"/>
      <c r="J84" s="2214"/>
      <c r="K84" s="2215"/>
      <c r="L84" s="2215"/>
      <c r="M84" s="2215"/>
      <c r="N84" s="2215"/>
      <c r="O84" s="2215"/>
      <c r="P84" s="2215"/>
      <c r="Q84" s="2215"/>
      <c r="R84" s="2215"/>
      <c r="S84" s="2215"/>
      <c r="T84" s="2215"/>
      <c r="U84" s="2219"/>
      <c r="V84" s="339"/>
      <c r="W84" s="2133"/>
      <c r="X84" s="2133"/>
      <c r="Y84" s="2133"/>
      <c r="Z84" s="2133"/>
      <c r="AA84" s="2133"/>
      <c r="AB84" s="2133"/>
      <c r="AC84" s="2133"/>
      <c r="AD84" s="2133"/>
      <c r="AE84" s="2133"/>
      <c r="AF84" s="2133"/>
      <c r="AG84" s="2133"/>
      <c r="AH84" s="2133"/>
      <c r="AI84" s="2133"/>
      <c r="AJ84" s="2130"/>
      <c r="AK84" s="2130"/>
      <c r="AL84" s="2130"/>
      <c r="AM84" s="2130"/>
      <c r="AN84" s="2130"/>
      <c r="AO84" s="2130"/>
      <c r="AP84" s="2130"/>
      <c r="AQ84" s="2130"/>
      <c r="AR84" s="2130"/>
      <c r="AS84" s="2130"/>
      <c r="AT84" s="2130"/>
      <c r="AU84" s="2130"/>
      <c r="AV84" s="2130"/>
      <c r="AW84" s="2130"/>
      <c r="AX84" s="2130"/>
      <c r="AY84" s="2130"/>
      <c r="AZ84" s="2130"/>
      <c r="BA84" s="2130"/>
      <c r="BB84" s="2130"/>
      <c r="BC84" s="2133"/>
      <c r="BD84" s="350"/>
      <c r="BE84" s="350"/>
      <c r="EA84" s="343"/>
    </row>
    <row r="85" spans="1:146" ht="3" customHeight="1">
      <c r="A85" s="339"/>
      <c r="B85" s="339"/>
      <c r="C85" s="2170"/>
      <c r="D85" s="2171"/>
      <c r="E85" s="2171"/>
      <c r="F85" s="2171"/>
      <c r="G85" s="2171"/>
      <c r="H85" s="2171"/>
      <c r="I85" s="2171"/>
      <c r="J85" s="2216"/>
      <c r="K85" s="2217"/>
      <c r="L85" s="2217"/>
      <c r="M85" s="2217"/>
      <c r="N85" s="2217"/>
      <c r="O85" s="2217"/>
      <c r="P85" s="2217"/>
      <c r="Q85" s="2217"/>
      <c r="R85" s="2217"/>
      <c r="S85" s="2217"/>
      <c r="T85" s="2217"/>
      <c r="U85" s="2220"/>
      <c r="V85" s="339"/>
      <c r="W85" s="2133" t="s">
        <v>678</v>
      </c>
      <c r="X85" s="2133"/>
      <c r="Y85" s="2133"/>
      <c r="Z85" s="2133"/>
      <c r="AA85" s="2133"/>
      <c r="AB85" s="2133"/>
      <c r="AC85" s="2133"/>
      <c r="AD85" s="2133"/>
      <c r="AE85" s="2133"/>
      <c r="AF85" s="2130">
        <f>申告書作成!K111</f>
        <v>0</v>
      </c>
      <c r="AG85" s="2130"/>
      <c r="AH85" s="2130"/>
      <c r="AI85" s="2130"/>
      <c r="AJ85" s="2130"/>
      <c r="AK85" s="2130"/>
      <c r="AL85" s="2130"/>
      <c r="AM85" s="2130"/>
      <c r="AN85" s="2130"/>
      <c r="AO85" s="2130"/>
      <c r="AP85" s="2130"/>
      <c r="AQ85" s="2130"/>
      <c r="AR85" s="2130"/>
      <c r="AS85" s="2130"/>
      <c r="AT85" s="2130"/>
      <c r="AU85" s="2130"/>
      <c r="AV85" s="2130"/>
      <c r="AW85" s="2130"/>
      <c r="AX85" s="2130"/>
      <c r="AY85" s="2130"/>
      <c r="AZ85" s="2130"/>
      <c r="BA85" s="2130"/>
      <c r="BB85" s="2130"/>
      <c r="BC85" s="2133" t="s">
        <v>640</v>
      </c>
      <c r="BD85" s="350"/>
      <c r="BE85" s="350"/>
      <c r="EA85" s="343"/>
    </row>
    <row r="86" spans="1:146" ht="3" customHeight="1">
      <c r="A86" s="339"/>
      <c r="B86" s="339"/>
      <c r="C86" s="2170" t="s">
        <v>152</v>
      </c>
      <c r="D86" s="2171"/>
      <c r="E86" s="2171"/>
      <c r="F86" s="2171"/>
      <c r="G86" s="2171"/>
      <c r="H86" s="2171"/>
      <c r="I86" s="2171"/>
      <c r="J86" s="2223">
        <f>申告書作成!G53</f>
        <v>0</v>
      </c>
      <c r="K86" s="2223"/>
      <c r="L86" s="2223"/>
      <c r="M86" s="2223"/>
      <c r="N86" s="2223"/>
      <c r="O86" s="2223"/>
      <c r="P86" s="2223"/>
      <c r="Q86" s="2223"/>
      <c r="R86" s="2223"/>
      <c r="S86" s="2223"/>
      <c r="T86" s="2223"/>
      <c r="U86" s="2224"/>
      <c r="V86" s="339"/>
      <c r="W86" s="2133"/>
      <c r="X86" s="2133"/>
      <c r="Y86" s="2133"/>
      <c r="Z86" s="2133"/>
      <c r="AA86" s="2133"/>
      <c r="AB86" s="2133"/>
      <c r="AC86" s="2133"/>
      <c r="AD86" s="2133"/>
      <c r="AE86" s="2133"/>
      <c r="AF86" s="2130"/>
      <c r="AG86" s="2130"/>
      <c r="AH86" s="2130"/>
      <c r="AI86" s="2130"/>
      <c r="AJ86" s="2130"/>
      <c r="AK86" s="2130"/>
      <c r="AL86" s="2130"/>
      <c r="AM86" s="2130"/>
      <c r="AN86" s="2130"/>
      <c r="AO86" s="2130"/>
      <c r="AP86" s="2130"/>
      <c r="AQ86" s="2130"/>
      <c r="AR86" s="2130"/>
      <c r="AS86" s="2130"/>
      <c r="AT86" s="2130"/>
      <c r="AU86" s="2130"/>
      <c r="AV86" s="2130"/>
      <c r="AW86" s="2130"/>
      <c r="AX86" s="2130"/>
      <c r="AY86" s="2130"/>
      <c r="AZ86" s="2130"/>
      <c r="BA86" s="2130"/>
      <c r="BB86" s="2130"/>
      <c r="BC86" s="2133"/>
      <c r="BD86" s="350"/>
      <c r="BE86" s="350"/>
      <c r="BF86" s="2132" t="s">
        <v>674</v>
      </c>
      <c r="BG86" s="2132"/>
      <c r="BH86" s="2132"/>
      <c r="BI86" s="2132"/>
      <c r="BJ86" s="2132"/>
      <c r="BK86" s="2132"/>
      <c r="BL86" s="2132"/>
      <c r="BM86" s="2132"/>
      <c r="BN86" s="2132"/>
      <c r="BO86" s="2132"/>
      <c r="BP86" s="2132"/>
      <c r="BQ86" s="2132"/>
      <c r="BR86" s="2132"/>
      <c r="BS86" s="2132"/>
      <c r="BT86" s="2132"/>
      <c r="BU86" s="2132"/>
      <c r="BV86" s="2132"/>
      <c r="BW86" s="2132"/>
      <c r="BX86" s="2132"/>
      <c r="BY86" s="2132"/>
      <c r="EA86" s="343"/>
    </row>
    <row r="87" spans="1:146" ht="3" customHeight="1">
      <c r="A87" s="339"/>
      <c r="B87" s="339"/>
      <c r="C87" s="2170"/>
      <c r="D87" s="2171"/>
      <c r="E87" s="2171"/>
      <c r="F87" s="2171"/>
      <c r="G87" s="2171"/>
      <c r="H87" s="2171"/>
      <c r="I87" s="2171"/>
      <c r="J87" s="2223"/>
      <c r="K87" s="2223"/>
      <c r="L87" s="2223"/>
      <c r="M87" s="2223"/>
      <c r="N87" s="2223"/>
      <c r="O87" s="2223"/>
      <c r="P87" s="2223"/>
      <c r="Q87" s="2223"/>
      <c r="R87" s="2223"/>
      <c r="S87" s="2223"/>
      <c r="T87" s="2223"/>
      <c r="U87" s="2224"/>
      <c r="V87" s="339"/>
      <c r="W87" s="2133"/>
      <c r="X87" s="2133"/>
      <c r="Y87" s="2133"/>
      <c r="Z87" s="2133"/>
      <c r="AA87" s="2133"/>
      <c r="AB87" s="2133"/>
      <c r="AC87" s="2133"/>
      <c r="AD87" s="2133"/>
      <c r="AE87" s="2133"/>
      <c r="AF87" s="2130"/>
      <c r="AG87" s="2130"/>
      <c r="AH87" s="2130"/>
      <c r="AI87" s="2130"/>
      <c r="AJ87" s="2130"/>
      <c r="AK87" s="2130"/>
      <c r="AL87" s="2130"/>
      <c r="AM87" s="2130"/>
      <c r="AN87" s="2130"/>
      <c r="AO87" s="2130"/>
      <c r="AP87" s="2130"/>
      <c r="AQ87" s="2130"/>
      <c r="AR87" s="2130"/>
      <c r="AS87" s="2130"/>
      <c r="AT87" s="2130"/>
      <c r="AU87" s="2130"/>
      <c r="AV87" s="2130"/>
      <c r="AW87" s="2130"/>
      <c r="AX87" s="2130"/>
      <c r="AY87" s="2130"/>
      <c r="AZ87" s="2130"/>
      <c r="BA87" s="2130"/>
      <c r="BB87" s="2130"/>
      <c r="BC87" s="2133"/>
      <c r="BD87" s="350"/>
      <c r="BE87" s="350"/>
      <c r="BF87" s="2132"/>
      <c r="BG87" s="2132"/>
      <c r="BH87" s="2132"/>
      <c r="BI87" s="2132"/>
      <c r="BJ87" s="2132"/>
      <c r="BK87" s="2132"/>
      <c r="BL87" s="2132"/>
      <c r="BM87" s="2132"/>
      <c r="BN87" s="2132"/>
      <c r="BO87" s="2132"/>
      <c r="BP87" s="2132"/>
      <c r="BQ87" s="2132"/>
      <c r="BR87" s="2132"/>
      <c r="BS87" s="2132"/>
      <c r="BT87" s="2132"/>
      <c r="BU87" s="2132"/>
      <c r="BV87" s="2132"/>
      <c r="BW87" s="2132"/>
      <c r="BX87" s="2132"/>
      <c r="BY87" s="2132"/>
      <c r="EA87" s="343"/>
    </row>
    <row r="88" spans="1:146" ht="3" customHeight="1">
      <c r="A88" s="339"/>
      <c r="B88" s="339"/>
      <c r="C88" s="2170"/>
      <c r="D88" s="2171"/>
      <c r="E88" s="2171"/>
      <c r="F88" s="2171"/>
      <c r="G88" s="2171"/>
      <c r="H88" s="2171"/>
      <c r="I88" s="2171"/>
      <c r="J88" s="2223"/>
      <c r="K88" s="2223"/>
      <c r="L88" s="2223"/>
      <c r="M88" s="2223"/>
      <c r="N88" s="2223"/>
      <c r="O88" s="2223"/>
      <c r="P88" s="2223"/>
      <c r="Q88" s="2223"/>
      <c r="R88" s="2223"/>
      <c r="S88" s="2223"/>
      <c r="T88" s="2223"/>
      <c r="U88" s="2224"/>
      <c r="V88" s="339"/>
      <c r="W88" s="2133"/>
      <c r="X88" s="2133"/>
      <c r="Y88" s="2133"/>
      <c r="Z88" s="2133"/>
      <c r="AA88" s="2133"/>
      <c r="AB88" s="2133"/>
      <c r="AC88" s="2133"/>
      <c r="AD88" s="2133"/>
      <c r="AE88" s="2133"/>
      <c r="AF88" s="2130"/>
      <c r="AG88" s="2130"/>
      <c r="AH88" s="2130"/>
      <c r="AI88" s="2130"/>
      <c r="AJ88" s="2130"/>
      <c r="AK88" s="2130"/>
      <c r="AL88" s="2130"/>
      <c r="AM88" s="2130"/>
      <c r="AN88" s="2130"/>
      <c r="AO88" s="2130"/>
      <c r="AP88" s="2130"/>
      <c r="AQ88" s="2130"/>
      <c r="AR88" s="2130"/>
      <c r="AS88" s="2130"/>
      <c r="AT88" s="2130"/>
      <c r="AU88" s="2130"/>
      <c r="AV88" s="2130"/>
      <c r="AW88" s="2130"/>
      <c r="AX88" s="2130"/>
      <c r="AY88" s="2130"/>
      <c r="AZ88" s="2130"/>
      <c r="BA88" s="2130"/>
      <c r="BB88" s="2130"/>
      <c r="BC88" s="2133"/>
      <c r="BD88" s="350"/>
      <c r="BE88" s="350"/>
      <c r="BF88" s="2132"/>
      <c r="BG88" s="2132"/>
      <c r="BH88" s="2132"/>
      <c r="BI88" s="2132"/>
      <c r="BJ88" s="2132"/>
      <c r="BK88" s="2132"/>
      <c r="BL88" s="2132"/>
      <c r="BM88" s="2132"/>
      <c r="BN88" s="2132"/>
      <c r="BO88" s="2132"/>
      <c r="BP88" s="2132"/>
      <c r="BQ88" s="2132"/>
      <c r="BR88" s="2132"/>
      <c r="BS88" s="2132"/>
      <c r="BT88" s="2132"/>
      <c r="BU88" s="2132"/>
      <c r="BV88" s="2132"/>
      <c r="BW88" s="2132"/>
      <c r="BX88" s="2132"/>
      <c r="BY88" s="2132"/>
      <c r="EA88" s="343"/>
    </row>
    <row r="89" spans="1:146" ht="3" customHeight="1">
      <c r="A89" s="339"/>
      <c r="B89" s="339"/>
      <c r="C89" s="2170"/>
      <c r="D89" s="2171"/>
      <c r="E89" s="2171"/>
      <c r="F89" s="2171"/>
      <c r="G89" s="2171"/>
      <c r="H89" s="2171"/>
      <c r="I89" s="2171"/>
      <c r="J89" s="2223"/>
      <c r="K89" s="2223"/>
      <c r="L89" s="2223"/>
      <c r="M89" s="2223"/>
      <c r="N89" s="2223"/>
      <c r="O89" s="2223"/>
      <c r="P89" s="2223"/>
      <c r="Q89" s="2223"/>
      <c r="R89" s="2223"/>
      <c r="S89" s="2223"/>
      <c r="T89" s="2223"/>
      <c r="U89" s="2224"/>
      <c r="V89" s="339"/>
      <c r="W89" s="2133"/>
      <c r="X89" s="2133"/>
      <c r="Y89" s="2133"/>
      <c r="Z89" s="2133"/>
      <c r="AA89" s="2133"/>
      <c r="AB89" s="2133"/>
      <c r="AC89" s="2133"/>
      <c r="AD89" s="2133"/>
      <c r="AE89" s="2133"/>
      <c r="AF89" s="2130"/>
      <c r="AG89" s="2130"/>
      <c r="AH89" s="2130"/>
      <c r="AI89" s="2130"/>
      <c r="AJ89" s="2130"/>
      <c r="AK89" s="2130"/>
      <c r="AL89" s="2130"/>
      <c r="AM89" s="2130"/>
      <c r="AN89" s="2130"/>
      <c r="AO89" s="2130"/>
      <c r="AP89" s="2130"/>
      <c r="AQ89" s="2130"/>
      <c r="AR89" s="2130"/>
      <c r="AS89" s="2130"/>
      <c r="AT89" s="2130"/>
      <c r="AU89" s="2130"/>
      <c r="AV89" s="2130"/>
      <c r="AW89" s="2130"/>
      <c r="AX89" s="2130"/>
      <c r="AY89" s="2130"/>
      <c r="AZ89" s="2130"/>
      <c r="BA89" s="2130"/>
      <c r="BB89" s="2130"/>
      <c r="BC89" s="2133"/>
      <c r="BD89" s="350"/>
      <c r="BE89" s="350"/>
      <c r="BF89" s="2132"/>
      <c r="BG89" s="2132"/>
      <c r="BH89" s="2132"/>
      <c r="BI89" s="2132"/>
      <c r="BJ89" s="2132"/>
      <c r="BK89" s="2132"/>
      <c r="BL89" s="2132"/>
      <c r="BM89" s="2132"/>
      <c r="BN89" s="2132"/>
      <c r="BO89" s="2132"/>
      <c r="BP89" s="2132"/>
      <c r="BQ89" s="2132"/>
      <c r="BR89" s="2132"/>
      <c r="BS89" s="2132"/>
      <c r="BT89" s="2132"/>
      <c r="BU89" s="2132"/>
      <c r="BV89" s="2132"/>
      <c r="BW89" s="2132"/>
      <c r="BX89" s="2132"/>
      <c r="BY89" s="2132"/>
      <c r="EA89" s="343"/>
    </row>
    <row r="90" spans="1:146" ht="3" customHeight="1">
      <c r="A90" s="339"/>
      <c r="B90" s="339"/>
      <c r="C90" s="2170"/>
      <c r="D90" s="2171"/>
      <c r="E90" s="2171"/>
      <c r="F90" s="2171"/>
      <c r="G90" s="2171"/>
      <c r="H90" s="2171"/>
      <c r="I90" s="2171"/>
      <c r="J90" s="2223"/>
      <c r="K90" s="2223"/>
      <c r="L90" s="2223"/>
      <c r="M90" s="2223"/>
      <c r="N90" s="2223"/>
      <c r="O90" s="2223"/>
      <c r="P90" s="2223"/>
      <c r="Q90" s="2223"/>
      <c r="R90" s="2223"/>
      <c r="S90" s="2223"/>
      <c r="T90" s="2223"/>
      <c r="U90" s="2224"/>
      <c r="V90" s="339"/>
      <c r="W90" s="2133" t="s">
        <v>680</v>
      </c>
      <c r="X90" s="2133"/>
      <c r="Y90" s="2133"/>
      <c r="Z90" s="2133"/>
      <c r="AA90" s="2133"/>
      <c r="AB90" s="2133"/>
      <c r="AC90" s="2133"/>
      <c r="AD90" s="2133"/>
      <c r="AE90" s="2133"/>
      <c r="AF90" s="2133"/>
      <c r="AG90" s="2133"/>
      <c r="AH90" s="2135">
        <f>申告書作成!L113</f>
        <v>0</v>
      </c>
      <c r="AI90" s="2135"/>
      <c r="AJ90" s="2135"/>
      <c r="AK90" s="2135"/>
      <c r="AL90" s="2135" t="s">
        <v>815</v>
      </c>
      <c r="AM90" s="2135"/>
      <c r="AN90" s="2403">
        <f>申告書作成!P113</f>
        <v>0</v>
      </c>
      <c r="AO90" s="2135"/>
      <c r="AP90" s="2135"/>
      <c r="AQ90" s="2135"/>
      <c r="AR90" s="2135" t="s">
        <v>816</v>
      </c>
      <c r="AS90" s="2135"/>
      <c r="AT90" s="2135">
        <f>申告書作成!S113</f>
        <v>0</v>
      </c>
      <c r="AU90" s="2135"/>
      <c r="AV90" s="2135"/>
      <c r="AW90" s="2135"/>
      <c r="AX90" s="2135" t="s">
        <v>817</v>
      </c>
      <c r="AY90" s="2135"/>
      <c r="AZ90" s="2135" t="s">
        <v>814</v>
      </c>
      <c r="BA90" s="2135"/>
      <c r="BB90" s="359"/>
      <c r="BC90" s="359"/>
      <c r="BD90" s="350"/>
      <c r="BE90" s="350"/>
      <c r="BF90" s="2134" t="s">
        <v>676</v>
      </c>
      <c r="BG90" s="2134"/>
      <c r="BH90" s="2134"/>
      <c r="BI90" s="2134"/>
      <c r="BJ90" s="2134"/>
      <c r="BK90" s="2134"/>
      <c r="BL90" s="2134"/>
      <c r="BM90" s="2134"/>
      <c r="BN90" s="2134"/>
      <c r="BO90" s="2134"/>
      <c r="BP90" s="2134"/>
      <c r="BQ90" s="2134"/>
      <c r="BR90" s="2134"/>
      <c r="BS90" s="2134"/>
      <c r="BT90" s="2134"/>
      <c r="BU90" s="2134"/>
      <c r="BV90" s="2134"/>
      <c r="BW90" s="2134"/>
      <c r="BX90" s="2134"/>
      <c r="BY90" s="2134"/>
      <c r="EA90" s="343"/>
    </row>
    <row r="91" spans="1:146" ht="3" customHeight="1">
      <c r="A91" s="339"/>
      <c r="B91" s="339"/>
      <c r="C91" s="2170" t="s">
        <v>153</v>
      </c>
      <c r="D91" s="2171"/>
      <c r="E91" s="2171"/>
      <c r="F91" s="2171"/>
      <c r="G91" s="2171"/>
      <c r="H91" s="2171"/>
      <c r="I91" s="2171"/>
      <c r="J91" s="2221">
        <f>申告書作成!W60</f>
        <v>0</v>
      </c>
      <c r="K91" s="2221"/>
      <c r="L91" s="2221"/>
      <c r="M91" s="2221"/>
      <c r="N91" s="2221"/>
      <c r="O91" s="2221"/>
      <c r="P91" s="2221"/>
      <c r="Q91" s="2221"/>
      <c r="R91" s="2221"/>
      <c r="S91" s="2221"/>
      <c r="T91" s="2221"/>
      <c r="U91" s="2222"/>
      <c r="V91" s="339"/>
      <c r="W91" s="2133"/>
      <c r="X91" s="2133"/>
      <c r="Y91" s="2133"/>
      <c r="Z91" s="2133"/>
      <c r="AA91" s="2133"/>
      <c r="AB91" s="2133"/>
      <c r="AC91" s="2133"/>
      <c r="AD91" s="2133"/>
      <c r="AE91" s="2133"/>
      <c r="AF91" s="2133"/>
      <c r="AG91" s="2133"/>
      <c r="AH91" s="2135"/>
      <c r="AI91" s="2135"/>
      <c r="AJ91" s="2135"/>
      <c r="AK91" s="2135"/>
      <c r="AL91" s="2135"/>
      <c r="AM91" s="2135"/>
      <c r="AN91" s="2135"/>
      <c r="AO91" s="2135"/>
      <c r="AP91" s="2135"/>
      <c r="AQ91" s="2135"/>
      <c r="AR91" s="2135"/>
      <c r="AS91" s="2135"/>
      <c r="AT91" s="2135"/>
      <c r="AU91" s="2135"/>
      <c r="AV91" s="2135"/>
      <c r="AW91" s="2135"/>
      <c r="AX91" s="2135"/>
      <c r="AY91" s="2135"/>
      <c r="AZ91" s="2135"/>
      <c r="BA91" s="2135"/>
      <c r="BB91" s="359"/>
      <c r="BC91" s="359"/>
      <c r="BD91" s="350"/>
      <c r="BE91" s="350"/>
      <c r="BF91" s="2134"/>
      <c r="BG91" s="2134"/>
      <c r="BH91" s="2134"/>
      <c r="BI91" s="2134"/>
      <c r="BJ91" s="2134"/>
      <c r="BK91" s="2134"/>
      <c r="BL91" s="2134"/>
      <c r="BM91" s="2134"/>
      <c r="BN91" s="2134"/>
      <c r="BO91" s="2134"/>
      <c r="BP91" s="2134"/>
      <c r="BQ91" s="2134"/>
      <c r="BR91" s="2134"/>
      <c r="BS91" s="2134"/>
      <c r="BT91" s="2134"/>
      <c r="BU91" s="2134"/>
      <c r="BV91" s="2134"/>
      <c r="BW91" s="2134"/>
      <c r="BX91" s="2134"/>
      <c r="BY91" s="2134"/>
      <c r="EA91" s="343"/>
    </row>
    <row r="92" spans="1:146" ht="3" customHeight="1">
      <c r="A92" s="339"/>
      <c r="B92" s="339"/>
      <c r="C92" s="2170"/>
      <c r="D92" s="2171"/>
      <c r="E92" s="2171"/>
      <c r="F92" s="2171"/>
      <c r="G92" s="2171"/>
      <c r="H92" s="2171"/>
      <c r="I92" s="2171"/>
      <c r="J92" s="2221"/>
      <c r="K92" s="2221"/>
      <c r="L92" s="2221"/>
      <c r="M92" s="2221"/>
      <c r="N92" s="2221"/>
      <c r="O92" s="2221"/>
      <c r="P92" s="2221"/>
      <c r="Q92" s="2221"/>
      <c r="R92" s="2221"/>
      <c r="S92" s="2221"/>
      <c r="T92" s="2221"/>
      <c r="U92" s="2222"/>
      <c r="V92" s="339"/>
      <c r="W92" s="2133"/>
      <c r="X92" s="2133"/>
      <c r="Y92" s="2133"/>
      <c r="Z92" s="2133"/>
      <c r="AA92" s="2133"/>
      <c r="AB92" s="2133"/>
      <c r="AC92" s="2133"/>
      <c r="AD92" s="2133"/>
      <c r="AE92" s="2133"/>
      <c r="AF92" s="2133"/>
      <c r="AG92" s="2133"/>
      <c r="AH92" s="2135"/>
      <c r="AI92" s="2135"/>
      <c r="AJ92" s="2135"/>
      <c r="AK92" s="2135"/>
      <c r="AL92" s="2135"/>
      <c r="AM92" s="2135"/>
      <c r="AN92" s="2135"/>
      <c r="AO92" s="2135"/>
      <c r="AP92" s="2135"/>
      <c r="AQ92" s="2135"/>
      <c r="AR92" s="2135"/>
      <c r="AS92" s="2135"/>
      <c r="AT92" s="2135"/>
      <c r="AU92" s="2135"/>
      <c r="AV92" s="2135"/>
      <c r="AW92" s="2135"/>
      <c r="AX92" s="2135"/>
      <c r="AY92" s="2135"/>
      <c r="AZ92" s="2135"/>
      <c r="BA92" s="2135"/>
      <c r="BB92" s="359"/>
      <c r="BC92" s="359"/>
      <c r="BD92" s="350"/>
      <c r="BE92" s="350"/>
      <c r="BF92" s="2134"/>
      <c r="BG92" s="2134"/>
      <c r="BH92" s="2134"/>
      <c r="BI92" s="2134"/>
      <c r="BJ92" s="2134"/>
      <c r="BK92" s="2134"/>
      <c r="BL92" s="2134"/>
      <c r="BM92" s="2134"/>
      <c r="BN92" s="2134"/>
      <c r="BO92" s="2134"/>
      <c r="BP92" s="2134"/>
      <c r="BQ92" s="2134"/>
      <c r="BR92" s="2134"/>
      <c r="BS92" s="2134"/>
      <c r="BT92" s="2134"/>
      <c r="BU92" s="2134"/>
      <c r="BV92" s="2134"/>
      <c r="BW92" s="2134"/>
      <c r="BX92" s="2134"/>
      <c r="BY92" s="2134"/>
      <c r="EA92" s="343"/>
    </row>
    <row r="93" spans="1:146" ht="3" customHeight="1">
      <c r="A93" s="339"/>
      <c r="B93" s="339"/>
      <c r="C93" s="2170"/>
      <c r="D93" s="2171"/>
      <c r="E93" s="2171"/>
      <c r="F93" s="2171"/>
      <c r="G93" s="2171"/>
      <c r="H93" s="2171"/>
      <c r="I93" s="2171"/>
      <c r="J93" s="2221"/>
      <c r="K93" s="2221"/>
      <c r="L93" s="2221"/>
      <c r="M93" s="2221"/>
      <c r="N93" s="2221"/>
      <c r="O93" s="2221"/>
      <c r="P93" s="2221"/>
      <c r="Q93" s="2221"/>
      <c r="R93" s="2221"/>
      <c r="S93" s="2221"/>
      <c r="T93" s="2221"/>
      <c r="U93" s="2222"/>
      <c r="V93" s="339"/>
      <c r="W93" s="2133"/>
      <c r="X93" s="2133"/>
      <c r="Y93" s="2133"/>
      <c r="Z93" s="2133"/>
      <c r="AA93" s="2133"/>
      <c r="AB93" s="2133"/>
      <c r="AC93" s="2133"/>
      <c r="AD93" s="2133"/>
      <c r="AE93" s="2133"/>
      <c r="AF93" s="2133"/>
      <c r="AG93" s="2133"/>
      <c r="AH93" s="2135"/>
      <c r="AI93" s="2135"/>
      <c r="AJ93" s="2135"/>
      <c r="AK93" s="2135"/>
      <c r="AL93" s="2135"/>
      <c r="AM93" s="2135"/>
      <c r="AN93" s="2135"/>
      <c r="AO93" s="2135"/>
      <c r="AP93" s="2135"/>
      <c r="AQ93" s="2135"/>
      <c r="AR93" s="2135"/>
      <c r="AS93" s="2135"/>
      <c r="AT93" s="2135"/>
      <c r="AU93" s="2135"/>
      <c r="AV93" s="2135"/>
      <c r="AW93" s="2135"/>
      <c r="AX93" s="2135"/>
      <c r="AY93" s="2135"/>
      <c r="AZ93" s="2135"/>
      <c r="BA93" s="2135"/>
      <c r="BB93" s="359"/>
      <c r="BC93" s="359"/>
      <c r="BD93" s="350"/>
      <c r="BE93" s="350"/>
      <c r="BF93" s="2134"/>
      <c r="BG93" s="2134"/>
      <c r="BH93" s="2134"/>
      <c r="BI93" s="2134"/>
      <c r="BJ93" s="2134"/>
      <c r="BK93" s="2134"/>
      <c r="BL93" s="2134"/>
      <c r="BM93" s="2134"/>
      <c r="BN93" s="2134"/>
      <c r="BO93" s="2134"/>
      <c r="BP93" s="2134"/>
      <c r="BQ93" s="2134"/>
      <c r="BR93" s="2134"/>
      <c r="BS93" s="2134"/>
      <c r="BT93" s="2134"/>
      <c r="BU93" s="2134"/>
      <c r="BV93" s="2134"/>
      <c r="BW93" s="2134"/>
      <c r="BX93" s="2134"/>
      <c r="BY93" s="2134"/>
      <c r="EA93" s="343"/>
    </row>
    <row r="94" spans="1:146" ht="3" customHeight="1">
      <c r="A94" s="339"/>
      <c r="B94" s="339"/>
      <c r="C94" s="2170"/>
      <c r="D94" s="2171"/>
      <c r="E94" s="2171"/>
      <c r="F94" s="2171"/>
      <c r="G94" s="2171"/>
      <c r="H94" s="2171"/>
      <c r="I94" s="2171"/>
      <c r="J94" s="2221"/>
      <c r="K94" s="2221"/>
      <c r="L94" s="2221"/>
      <c r="M94" s="2221"/>
      <c r="N94" s="2221"/>
      <c r="O94" s="2221"/>
      <c r="P94" s="2221"/>
      <c r="Q94" s="2221"/>
      <c r="R94" s="2221"/>
      <c r="S94" s="2221"/>
      <c r="T94" s="2221"/>
      <c r="U94" s="2222"/>
      <c r="V94" s="339"/>
      <c r="W94" s="2133"/>
      <c r="X94" s="2133"/>
      <c r="Y94" s="2133"/>
      <c r="Z94" s="2133"/>
      <c r="AA94" s="2133"/>
      <c r="AB94" s="2133"/>
      <c r="AC94" s="2133"/>
      <c r="AD94" s="2133"/>
      <c r="AE94" s="2133"/>
      <c r="AF94" s="2133"/>
      <c r="AG94" s="2133"/>
      <c r="AH94" s="2135"/>
      <c r="AI94" s="2135"/>
      <c r="AJ94" s="2135"/>
      <c r="AK94" s="2135"/>
      <c r="AL94" s="2135"/>
      <c r="AM94" s="2135"/>
      <c r="AN94" s="2135"/>
      <c r="AO94" s="2135"/>
      <c r="AP94" s="2135"/>
      <c r="AQ94" s="2135"/>
      <c r="AR94" s="2135"/>
      <c r="AS94" s="2135"/>
      <c r="AT94" s="2135"/>
      <c r="AU94" s="2135"/>
      <c r="AV94" s="2135"/>
      <c r="AW94" s="2135"/>
      <c r="AX94" s="2135"/>
      <c r="AY94" s="2135"/>
      <c r="AZ94" s="2135"/>
      <c r="BA94" s="2135"/>
      <c r="BB94" s="359"/>
      <c r="BC94" s="359"/>
      <c r="BD94" s="350"/>
      <c r="BE94" s="350"/>
      <c r="BF94" s="2133" t="s">
        <v>739</v>
      </c>
      <c r="BG94" s="2133"/>
      <c r="BH94" s="2135">
        <f>申告書作成!E198</f>
        <v>0</v>
      </c>
      <c r="BI94" s="2135"/>
      <c r="BJ94" s="2135"/>
      <c r="BK94" s="2135"/>
      <c r="BL94" s="2135"/>
      <c r="BM94" s="2135"/>
      <c r="BN94" s="2135"/>
      <c r="BO94" s="2135"/>
      <c r="BP94" s="2135"/>
      <c r="BQ94" s="2135"/>
      <c r="BR94" s="2135"/>
      <c r="BS94" s="2135"/>
      <c r="BT94" s="2135"/>
      <c r="BU94" s="2135"/>
      <c r="BV94" s="2135"/>
      <c r="BW94" s="2135"/>
      <c r="BX94" s="2135"/>
      <c r="BY94" s="2133" t="s">
        <v>640</v>
      </c>
      <c r="EJ94" s="340"/>
      <c r="EK94" s="340"/>
      <c r="EL94" s="340"/>
      <c r="EM94" s="340"/>
      <c r="EN94" s="340"/>
      <c r="EO94" s="340"/>
      <c r="EP94" s="340"/>
    </row>
    <row r="95" spans="1:146" ht="3" customHeight="1">
      <c r="A95" s="339"/>
      <c r="B95" s="339"/>
      <c r="C95" s="2170"/>
      <c r="D95" s="2171"/>
      <c r="E95" s="2171"/>
      <c r="F95" s="2171"/>
      <c r="G95" s="2171"/>
      <c r="H95" s="2171"/>
      <c r="I95" s="2171"/>
      <c r="J95" s="2221"/>
      <c r="K95" s="2221"/>
      <c r="L95" s="2221"/>
      <c r="M95" s="2221"/>
      <c r="N95" s="2221"/>
      <c r="O95" s="2221"/>
      <c r="P95" s="2221"/>
      <c r="Q95" s="2221"/>
      <c r="R95" s="2221"/>
      <c r="S95" s="2221"/>
      <c r="T95" s="2221"/>
      <c r="U95" s="2222"/>
      <c r="V95" s="339"/>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c r="AZ95" s="350"/>
      <c r="BA95" s="350"/>
      <c r="BB95" s="350"/>
      <c r="BC95" s="350"/>
      <c r="BD95" s="350"/>
      <c r="BE95" s="350"/>
      <c r="BF95" s="2133"/>
      <c r="BG95" s="2133"/>
      <c r="BH95" s="2135"/>
      <c r="BI95" s="2135"/>
      <c r="BJ95" s="2135"/>
      <c r="BK95" s="2135"/>
      <c r="BL95" s="2135"/>
      <c r="BM95" s="2135"/>
      <c r="BN95" s="2135"/>
      <c r="BO95" s="2135"/>
      <c r="BP95" s="2135"/>
      <c r="BQ95" s="2135"/>
      <c r="BR95" s="2135"/>
      <c r="BS95" s="2135"/>
      <c r="BT95" s="2135"/>
      <c r="BU95" s="2135"/>
      <c r="BV95" s="2135"/>
      <c r="BW95" s="2135"/>
      <c r="BX95" s="2135"/>
      <c r="BY95" s="2133"/>
      <c r="EL95" s="340"/>
      <c r="EM95" s="340"/>
      <c r="EN95" s="340"/>
      <c r="EO95" s="340"/>
      <c r="EP95" s="340"/>
    </row>
    <row r="96" spans="1:146" ht="3" customHeight="1">
      <c r="A96" s="339"/>
      <c r="B96" s="339"/>
      <c r="C96" s="2173" t="s">
        <v>154</v>
      </c>
      <c r="D96" s="2174"/>
      <c r="E96" s="2174"/>
      <c r="F96" s="2174"/>
      <c r="G96" s="2174"/>
      <c r="H96" s="2180">
        <f>申告書作成!G36</f>
        <v>0</v>
      </c>
      <c r="I96" s="2180"/>
      <c r="J96" s="2180"/>
      <c r="K96" s="2180"/>
      <c r="L96" s="2180"/>
      <c r="M96" s="2180"/>
      <c r="N96" s="2180"/>
      <c r="O96" s="2180"/>
      <c r="P96" s="2180"/>
      <c r="Q96" s="2180"/>
      <c r="R96" s="2180"/>
      <c r="S96" s="2180"/>
      <c r="T96" s="2180"/>
      <c r="U96" s="2181"/>
      <c r="V96" s="339"/>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0"/>
      <c r="AZ96" s="350"/>
      <c r="BA96" s="350"/>
      <c r="BB96" s="350"/>
      <c r="BC96" s="350"/>
      <c r="BD96" s="350"/>
      <c r="BE96" s="350"/>
      <c r="BF96" s="2133"/>
      <c r="BG96" s="2133"/>
      <c r="BH96" s="2135"/>
      <c r="BI96" s="2135"/>
      <c r="BJ96" s="2135"/>
      <c r="BK96" s="2135"/>
      <c r="BL96" s="2135"/>
      <c r="BM96" s="2135"/>
      <c r="BN96" s="2135"/>
      <c r="BO96" s="2135"/>
      <c r="BP96" s="2135"/>
      <c r="BQ96" s="2135"/>
      <c r="BR96" s="2135"/>
      <c r="BS96" s="2135"/>
      <c r="BT96" s="2135"/>
      <c r="BU96" s="2135"/>
      <c r="BV96" s="2135"/>
      <c r="BW96" s="2135"/>
      <c r="BX96" s="2135"/>
      <c r="BY96" s="2133"/>
      <c r="EL96" s="340"/>
      <c r="EM96" s="340"/>
      <c r="EN96" s="340"/>
      <c r="EO96" s="340"/>
      <c r="EP96" s="340"/>
    </row>
    <row r="97" spans="1:146" ht="3" customHeight="1">
      <c r="A97" s="339"/>
      <c r="B97" s="339"/>
      <c r="C97" s="2173"/>
      <c r="D97" s="2174"/>
      <c r="E97" s="2174"/>
      <c r="F97" s="2174"/>
      <c r="G97" s="2174"/>
      <c r="H97" s="2180"/>
      <c r="I97" s="2180"/>
      <c r="J97" s="2180"/>
      <c r="K97" s="2180"/>
      <c r="L97" s="2180"/>
      <c r="M97" s="2180"/>
      <c r="N97" s="2180"/>
      <c r="O97" s="2180"/>
      <c r="P97" s="2180"/>
      <c r="Q97" s="2180"/>
      <c r="R97" s="2180"/>
      <c r="S97" s="2180"/>
      <c r="T97" s="2180"/>
      <c r="U97" s="2181"/>
      <c r="V97" s="339"/>
      <c r="W97" s="2140" t="s">
        <v>681</v>
      </c>
      <c r="X97" s="2136"/>
      <c r="Y97" s="2136"/>
      <c r="Z97" s="2136"/>
      <c r="AA97" s="2136"/>
      <c r="AB97" s="2136"/>
      <c r="AC97" s="2136"/>
      <c r="AD97" s="2136"/>
      <c r="AE97" s="2136"/>
      <c r="AF97" s="2136" t="s">
        <v>682</v>
      </c>
      <c r="AG97" s="2136"/>
      <c r="AH97" s="2136"/>
      <c r="AI97" s="2136"/>
      <c r="AJ97" s="2136"/>
      <c r="AK97" s="2136"/>
      <c r="AL97" s="2136"/>
      <c r="AM97" s="2137"/>
      <c r="AN97" s="2140" t="s">
        <v>681</v>
      </c>
      <c r="AO97" s="2136"/>
      <c r="AP97" s="2136"/>
      <c r="AQ97" s="2136"/>
      <c r="AR97" s="2136"/>
      <c r="AS97" s="2136"/>
      <c r="AT97" s="2136"/>
      <c r="AU97" s="2136"/>
      <c r="AV97" s="2136"/>
      <c r="AW97" s="2136" t="s">
        <v>682</v>
      </c>
      <c r="AX97" s="2136"/>
      <c r="AY97" s="2136"/>
      <c r="AZ97" s="2136"/>
      <c r="BA97" s="2136"/>
      <c r="BB97" s="2136"/>
      <c r="BC97" s="2136"/>
      <c r="BD97" s="2137"/>
      <c r="BE97" s="360"/>
      <c r="BF97" s="2133"/>
      <c r="BG97" s="2133"/>
      <c r="BH97" s="2135"/>
      <c r="BI97" s="2135"/>
      <c r="BJ97" s="2135"/>
      <c r="BK97" s="2135"/>
      <c r="BL97" s="2135"/>
      <c r="BM97" s="2135"/>
      <c r="BN97" s="2135"/>
      <c r="BO97" s="2135"/>
      <c r="BP97" s="2135"/>
      <c r="BQ97" s="2135"/>
      <c r="BR97" s="2135"/>
      <c r="BS97" s="2135"/>
      <c r="BT97" s="2135"/>
      <c r="BU97" s="2135"/>
      <c r="BV97" s="2135"/>
      <c r="BW97" s="2135"/>
      <c r="BX97" s="2135"/>
      <c r="BY97" s="2133"/>
      <c r="EL97" s="340"/>
      <c r="EM97" s="340"/>
      <c r="EN97" s="340"/>
      <c r="EO97" s="340"/>
      <c r="EP97" s="340"/>
    </row>
    <row r="98" spans="1:146" ht="3" customHeight="1">
      <c r="A98" s="339"/>
      <c r="B98" s="339"/>
      <c r="C98" s="2173"/>
      <c r="D98" s="2174"/>
      <c r="E98" s="2174"/>
      <c r="F98" s="2174"/>
      <c r="G98" s="2174"/>
      <c r="H98" s="2180"/>
      <c r="I98" s="2180"/>
      <c r="J98" s="2180"/>
      <c r="K98" s="2180"/>
      <c r="L98" s="2180"/>
      <c r="M98" s="2180"/>
      <c r="N98" s="2180"/>
      <c r="O98" s="2180"/>
      <c r="P98" s="2180"/>
      <c r="Q98" s="2180"/>
      <c r="R98" s="2180"/>
      <c r="S98" s="2180"/>
      <c r="T98" s="2180"/>
      <c r="U98" s="2181"/>
      <c r="V98" s="339"/>
      <c r="W98" s="2141"/>
      <c r="X98" s="2138"/>
      <c r="Y98" s="2138"/>
      <c r="Z98" s="2138"/>
      <c r="AA98" s="2138"/>
      <c r="AB98" s="2138"/>
      <c r="AC98" s="2138"/>
      <c r="AD98" s="2138"/>
      <c r="AE98" s="2138"/>
      <c r="AF98" s="2138"/>
      <c r="AG98" s="2138"/>
      <c r="AH98" s="2138"/>
      <c r="AI98" s="2138"/>
      <c r="AJ98" s="2138"/>
      <c r="AK98" s="2138"/>
      <c r="AL98" s="2138"/>
      <c r="AM98" s="2139"/>
      <c r="AN98" s="2141"/>
      <c r="AO98" s="2138"/>
      <c r="AP98" s="2138"/>
      <c r="AQ98" s="2138"/>
      <c r="AR98" s="2138"/>
      <c r="AS98" s="2138"/>
      <c r="AT98" s="2138"/>
      <c r="AU98" s="2138"/>
      <c r="AV98" s="2138"/>
      <c r="AW98" s="2138"/>
      <c r="AX98" s="2138"/>
      <c r="AY98" s="2138"/>
      <c r="AZ98" s="2138"/>
      <c r="BA98" s="2138"/>
      <c r="BB98" s="2138"/>
      <c r="BC98" s="2138"/>
      <c r="BD98" s="2139"/>
      <c r="BE98" s="360"/>
      <c r="BF98" s="2134" t="s">
        <v>679</v>
      </c>
      <c r="BG98" s="2134"/>
      <c r="BH98" s="2134"/>
      <c r="BI98" s="2134"/>
      <c r="BJ98" s="2134"/>
      <c r="BK98" s="2134"/>
      <c r="BL98" s="2134"/>
      <c r="BM98" s="2134"/>
      <c r="BN98" s="2134"/>
      <c r="BO98" s="2134"/>
      <c r="BP98" s="2134"/>
      <c r="BQ98" s="2134"/>
      <c r="BR98" s="2134"/>
      <c r="BS98" s="2134"/>
      <c r="BT98" s="2134"/>
      <c r="BU98" s="2134"/>
      <c r="BV98" s="2134"/>
      <c r="BW98" s="2134"/>
      <c r="BX98" s="2134"/>
      <c r="BY98" s="2134"/>
      <c r="EL98" s="340"/>
      <c r="EM98" s="340"/>
      <c r="EN98" s="340"/>
      <c r="EO98" s="340"/>
      <c r="EP98" s="340"/>
    </row>
    <row r="99" spans="1:146" ht="3" customHeight="1">
      <c r="A99" s="339"/>
      <c r="B99" s="339"/>
      <c r="C99" s="2173"/>
      <c r="D99" s="2174"/>
      <c r="E99" s="2174"/>
      <c r="F99" s="2174"/>
      <c r="G99" s="2174"/>
      <c r="H99" s="2180"/>
      <c r="I99" s="2180"/>
      <c r="J99" s="2180"/>
      <c r="K99" s="2180"/>
      <c r="L99" s="2180"/>
      <c r="M99" s="2180"/>
      <c r="N99" s="2180"/>
      <c r="O99" s="2180"/>
      <c r="P99" s="2180"/>
      <c r="Q99" s="2180"/>
      <c r="R99" s="2180"/>
      <c r="S99" s="2180"/>
      <c r="T99" s="2180"/>
      <c r="U99" s="2181"/>
      <c r="V99" s="339"/>
      <c r="W99" s="2141"/>
      <c r="X99" s="2138"/>
      <c r="Y99" s="2138"/>
      <c r="Z99" s="2138"/>
      <c r="AA99" s="2138"/>
      <c r="AB99" s="2138"/>
      <c r="AC99" s="2138"/>
      <c r="AD99" s="2138"/>
      <c r="AE99" s="2138"/>
      <c r="AF99" s="2138"/>
      <c r="AG99" s="2138"/>
      <c r="AH99" s="2138"/>
      <c r="AI99" s="2138"/>
      <c r="AJ99" s="2138"/>
      <c r="AK99" s="2138"/>
      <c r="AL99" s="2138"/>
      <c r="AM99" s="2139"/>
      <c r="AN99" s="2141"/>
      <c r="AO99" s="2138"/>
      <c r="AP99" s="2138"/>
      <c r="AQ99" s="2138"/>
      <c r="AR99" s="2138"/>
      <c r="AS99" s="2138"/>
      <c r="AT99" s="2138"/>
      <c r="AU99" s="2138"/>
      <c r="AV99" s="2138"/>
      <c r="AW99" s="2138"/>
      <c r="AX99" s="2138"/>
      <c r="AY99" s="2138"/>
      <c r="AZ99" s="2138"/>
      <c r="BA99" s="2138"/>
      <c r="BB99" s="2138"/>
      <c r="BC99" s="2138"/>
      <c r="BD99" s="2139"/>
      <c r="BE99" s="360"/>
      <c r="BF99" s="2134"/>
      <c r="BG99" s="2134"/>
      <c r="BH99" s="2134"/>
      <c r="BI99" s="2134"/>
      <c r="BJ99" s="2134"/>
      <c r="BK99" s="2134"/>
      <c r="BL99" s="2134"/>
      <c r="BM99" s="2134"/>
      <c r="BN99" s="2134"/>
      <c r="BO99" s="2134"/>
      <c r="BP99" s="2134"/>
      <c r="BQ99" s="2134"/>
      <c r="BR99" s="2134"/>
      <c r="BS99" s="2134"/>
      <c r="BT99" s="2134"/>
      <c r="BU99" s="2134"/>
      <c r="BV99" s="2134"/>
      <c r="BW99" s="2134"/>
      <c r="BX99" s="2134"/>
      <c r="BY99" s="2134"/>
      <c r="EL99" s="340"/>
      <c r="EM99" s="340"/>
      <c r="EN99" s="340"/>
      <c r="EO99" s="340"/>
      <c r="EP99" s="340"/>
    </row>
    <row r="100" spans="1:146" ht="3" customHeight="1">
      <c r="A100" s="339"/>
      <c r="B100" s="339"/>
      <c r="C100" s="2173"/>
      <c r="D100" s="2174"/>
      <c r="E100" s="2174"/>
      <c r="F100" s="2174"/>
      <c r="G100" s="2174"/>
      <c r="H100" s="2180"/>
      <c r="I100" s="2180"/>
      <c r="J100" s="2180"/>
      <c r="K100" s="2180"/>
      <c r="L100" s="2180"/>
      <c r="M100" s="2180"/>
      <c r="N100" s="2180"/>
      <c r="O100" s="2180"/>
      <c r="P100" s="2180"/>
      <c r="Q100" s="2180"/>
      <c r="R100" s="2180"/>
      <c r="S100" s="2180"/>
      <c r="T100" s="2180"/>
      <c r="U100" s="2181"/>
      <c r="V100" s="339"/>
      <c r="W100" s="2141"/>
      <c r="X100" s="2138"/>
      <c r="Y100" s="2138"/>
      <c r="Z100" s="2138"/>
      <c r="AA100" s="2138"/>
      <c r="AB100" s="2138"/>
      <c r="AC100" s="2138"/>
      <c r="AD100" s="2138"/>
      <c r="AE100" s="2138"/>
      <c r="AF100" s="2138"/>
      <c r="AG100" s="2138"/>
      <c r="AH100" s="2138"/>
      <c r="AI100" s="2138"/>
      <c r="AJ100" s="2138"/>
      <c r="AK100" s="2138"/>
      <c r="AL100" s="2138"/>
      <c r="AM100" s="2139"/>
      <c r="AN100" s="2141"/>
      <c r="AO100" s="2138"/>
      <c r="AP100" s="2138"/>
      <c r="AQ100" s="2138"/>
      <c r="AR100" s="2138"/>
      <c r="AS100" s="2138"/>
      <c r="AT100" s="2138"/>
      <c r="AU100" s="2138"/>
      <c r="AV100" s="2138"/>
      <c r="AW100" s="2138"/>
      <c r="AX100" s="2138"/>
      <c r="AY100" s="2138"/>
      <c r="AZ100" s="2138"/>
      <c r="BA100" s="2138"/>
      <c r="BB100" s="2138"/>
      <c r="BC100" s="2138"/>
      <c r="BD100" s="2139"/>
      <c r="BE100" s="360"/>
      <c r="BF100" s="2134"/>
      <c r="BG100" s="2134"/>
      <c r="BH100" s="2134"/>
      <c r="BI100" s="2134"/>
      <c r="BJ100" s="2134"/>
      <c r="BK100" s="2134"/>
      <c r="BL100" s="2134"/>
      <c r="BM100" s="2134"/>
      <c r="BN100" s="2134"/>
      <c r="BO100" s="2134"/>
      <c r="BP100" s="2134"/>
      <c r="BQ100" s="2134"/>
      <c r="BR100" s="2134"/>
      <c r="BS100" s="2134"/>
      <c r="BT100" s="2134"/>
      <c r="BU100" s="2134"/>
      <c r="BV100" s="2134"/>
      <c r="BW100" s="2134"/>
      <c r="BX100" s="2134"/>
      <c r="BY100" s="2134"/>
      <c r="EL100" s="340"/>
      <c r="EM100" s="340"/>
      <c r="EN100" s="340"/>
      <c r="EO100" s="340"/>
      <c r="EP100" s="340"/>
    </row>
    <row r="101" spans="1:146" ht="3" customHeight="1">
      <c r="A101" s="339"/>
      <c r="B101" s="339"/>
      <c r="C101" s="2173"/>
      <c r="D101" s="2174"/>
      <c r="E101" s="2174"/>
      <c r="F101" s="2174"/>
      <c r="G101" s="2174"/>
      <c r="H101" s="2180"/>
      <c r="I101" s="2180"/>
      <c r="J101" s="2180"/>
      <c r="K101" s="2180"/>
      <c r="L101" s="2180"/>
      <c r="M101" s="2180"/>
      <c r="N101" s="2180"/>
      <c r="O101" s="2180"/>
      <c r="P101" s="2180"/>
      <c r="Q101" s="2180"/>
      <c r="R101" s="2180"/>
      <c r="S101" s="2180"/>
      <c r="T101" s="2180"/>
      <c r="U101" s="2181"/>
      <c r="V101" s="339"/>
      <c r="W101" s="2141"/>
      <c r="X101" s="2138"/>
      <c r="Y101" s="2138"/>
      <c r="Z101" s="2138"/>
      <c r="AA101" s="2138"/>
      <c r="AB101" s="2138"/>
      <c r="AC101" s="2138"/>
      <c r="AD101" s="2138"/>
      <c r="AE101" s="2138"/>
      <c r="AF101" s="2138"/>
      <c r="AG101" s="2138"/>
      <c r="AH101" s="2138"/>
      <c r="AI101" s="2138"/>
      <c r="AJ101" s="2138"/>
      <c r="AK101" s="2138"/>
      <c r="AL101" s="2138"/>
      <c r="AM101" s="2139"/>
      <c r="AN101" s="2141"/>
      <c r="AO101" s="2138"/>
      <c r="AP101" s="2138"/>
      <c r="AQ101" s="2138"/>
      <c r="AR101" s="2138"/>
      <c r="AS101" s="2138"/>
      <c r="AT101" s="2138"/>
      <c r="AU101" s="2138"/>
      <c r="AV101" s="2138"/>
      <c r="AW101" s="2138"/>
      <c r="AX101" s="2138"/>
      <c r="AY101" s="2138"/>
      <c r="AZ101" s="2138"/>
      <c r="BA101" s="2138"/>
      <c r="BB101" s="2138"/>
      <c r="BC101" s="2138"/>
      <c r="BD101" s="2139"/>
      <c r="BE101" s="360"/>
      <c r="BF101" s="2134"/>
      <c r="BG101" s="2134"/>
      <c r="BH101" s="2134"/>
      <c r="BI101" s="2134"/>
      <c r="BJ101" s="2134"/>
      <c r="BK101" s="2134"/>
      <c r="BL101" s="2134"/>
      <c r="BM101" s="2134"/>
      <c r="BN101" s="2134"/>
      <c r="BO101" s="2134"/>
      <c r="BP101" s="2134"/>
      <c r="BQ101" s="2134"/>
      <c r="BR101" s="2134"/>
      <c r="BS101" s="2134"/>
      <c r="BT101" s="2134"/>
      <c r="BU101" s="2134"/>
      <c r="BV101" s="2134"/>
      <c r="BW101" s="2134"/>
      <c r="BX101" s="2134"/>
      <c r="BY101" s="2134"/>
      <c r="EL101" s="340"/>
      <c r="EM101" s="340"/>
      <c r="EN101" s="340"/>
      <c r="EO101" s="340"/>
      <c r="EP101" s="340"/>
    </row>
    <row r="102" spans="1:146" ht="3" customHeight="1">
      <c r="A102" s="339"/>
      <c r="B102" s="339"/>
      <c r="C102" s="2173"/>
      <c r="D102" s="2174"/>
      <c r="E102" s="2174"/>
      <c r="F102" s="2174"/>
      <c r="G102" s="2174"/>
      <c r="H102" s="2180"/>
      <c r="I102" s="2180"/>
      <c r="J102" s="2180"/>
      <c r="K102" s="2180"/>
      <c r="L102" s="2180"/>
      <c r="M102" s="2180"/>
      <c r="N102" s="2180"/>
      <c r="O102" s="2180"/>
      <c r="P102" s="2180"/>
      <c r="Q102" s="2180"/>
      <c r="R102" s="2180"/>
      <c r="S102" s="2180"/>
      <c r="T102" s="2180"/>
      <c r="U102" s="2181"/>
      <c r="V102" s="339"/>
      <c r="W102" s="2109" t="s">
        <v>149</v>
      </c>
      <c r="X102" s="2110"/>
      <c r="Y102" s="2147" t="s">
        <v>683</v>
      </c>
      <c r="Z102" s="2147"/>
      <c r="AA102" s="2147"/>
      <c r="AB102" s="2147"/>
      <c r="AC102" s="2147"/>
      <c r="AD102" s="2147"/>
      <c r="AE102" s="2147"/>
      <c r="AF102" s="2078">
        <f>申告書作成!L116</f>
        <v>0</v>
      </c>
      <c r="AG102" s="2079"/>
      <c r="AH102" s="2079"/>
      <c r="AI102" s="2079"/>
      <c r="AJ102" s="2079"/>
      <c r="AK102" s="2079"/>
      <c r="AL102" s="2079"/>
      <c r="AM102" s="2080"/>
      <c r="AN102" s="2117" t="s">
        <v>684</v>
      </c>
      <c r="AO102" s="2118"/>
      <c r="AP102" s="2077" t="s">
        <v>685</v>
      </c>
      <c r="AQ102" s="2077"/>
      <c r="AR102" s="2077"/>
      <c r="AS102" s="2077"/>
      <c r="AT102" s="2077"/>
      <c r="AU102" s="2077"/>
      <c r="AV102" s="2077"/>
      <c r="AW102" s="2078">
        <f>申告書作成!AA116</f>
        <v>0</v>
      </c>
      <c r="AX102" s="2079"/>
      <c r="AY102" s="2079"/>
      <c r="AZ102" s="2079"/>
      <c r="BA102" s="2079"/>
      <c r="BB102" s="2079"/>
      <c r="BC102" s="2079"/>
      <c r="BD102" s="2080"/>
      <c r="BE102" s="360"/>
      <c r="BF102" s="2133" t="s">
        <v>677</v>
      </c>
      <c r="BG102" s="2133"/>
      <c r="BH102" s="2135">
        <f>申告書作成!E200</f>
        <v>0</v>
      </c>
      <c r="BI102" s="2135"/>
      <c r="BJ102" s="2135"/>
      <c r="BK102" s="2135"/>
      <c r="BL102" s="2135"/>
      <c r="BM102" s="2135"/>
      <c r="BN102" s="2135"/>
      <c r="BO102" s="2135"/>
      <c r="BP102" s="2135"/>
      <c r="BQ102" s="2135"/>
      <c r="BR102" s="2135"/>
      <c r="BS102" s="2135"/>
      <c r="BT102" s="2135"/>
      <c r="BU102" s="2135"/>
      <c r="BV102" s="2135"/>
      <c r="BW102" s="2135"/>
      <c r="BX102" s="2135"/>
      <c r="BY102" s="2133" t="s">
        <v>640</v>
      </c>
      <c r="EL102" s="340"/>
      <c r="EM102" s="340"/>
      <c r="EN102" s="340"/>
      <c r="EO102" s="340"/>
      <c r="EP102" s="340"/>
    </row>
    <row r="103" spans="1:146" ht="3" customHeight="1">
      <c r="A103" s="339"/>
      <c r="B103" s="339"/>
      <c r="C103" s="2173"/>
      <c r="D103" s="2174"/>
      <c r="E103" s="2174"/>
      <c r="F103" s="2174"/>
      <c r="G103" s="2174"/>
      <c r="H103" s="2180"/>
      <c r="I103" s="2180"/>
      <c r="J103" s="2180"/>
      <c r="K103" s="2180"/>
      <c r="L103" s="2180"/>
      <c r="M103" s="2180"/>
      <c r="N103" s="2180"/>
      <c r="O103" s="2180"/>
      <c r="P103" s="2180"/>
      <c r="Q103" s="2180"/>
      <c r="R103" s="2180"/>
      <c r="S103" s="2180"/>
      <c r="T103" s="2180"/>
      <c r="U103" s="2181"/>
      <c r="V103" s="339"/>
      <c r="W103" s="2109"/>
      <c r="X103" s="2110"/>
      <c r="Y103" s="2147"/>
      <c r="Z103" s="2147"/>
      <c r="AA103" s="2147"/>
      <c r="AB103" s="2147"/>
      <c r="AC103" s="2147"/>
      <c r="AD103" s="2147"/>
      <c r="AE103" s="2147"/>
      <c r="AF103" s="2081"/>
      <c r="AG103" s="2082"/>
      <c r="AH103" s="2082"/>
      <c r="AI103" s="2082"/>
      <c r="AJ103" s="2082"/>
      <c r="AK103" s="2082"/>
      <c r="AL103" s="2082"/>
      <c r="AM103" s="2083"/>
      <c r="AN103" s="2119"/>
      <c r="AO103" s="2120"/>
      <c r="AP103" s="2077"/>
      <c r="AQ103" s="2077"/>
      <c r="AR103" s="2077"/>
      <c r="AS103" s="2077"/>
      <c r="AT103" s="2077"/>
      <c r="AU103" s="2077"/>
      <c r="AV103" s="2077"/>
      <c r="AW103" s="2081"/>
      <c r="AX103" s="2082"/>
      <c r="AY103" s="2082"/>
      <c r="AZ103" s="2082"/>
      <c r="BA103" s="2082"/>
      <c r="BB103" s="2082"/>
      <c r="BC103" s="2082"/>
      <c r="BD103" s="2083"/>
      <c r="BE103" s="360"/>
      <c r="BF103" s="2133"/>
      <c r="BG103" s="2133"/>
      <c r="BH103" s="2135"/>
      <c r="BI103" s="2135"/>
      <c r="BJ103" s="2135"/>
      <c r="BK103" s="2135"/>
      <c r="BL103" s="2135"/>
      <c r="BM103" s="2135"/>
      <c r="BN103" s="2135"/>
      <c r="BO103" s="2135"/>
      <c r="BP103" s="2135"/>
      <c r="BQ103" s="2135"/>
      <c r="BR103" s="2135"/>
      <c r="BS103" s="2135"/>
      <c r="BT103" s="2135"/>
      <c r="BU103" s="2135"/>
      <c r="BV103" s="2135"/>
      <c r="BW103" s="2135"/>
      <c r="BX103" s="2135"/>
      <c r="BY103" s="2133"/>
      <c r="EL103" s="340"/>
      <c r="EM103" s="340"/>
      <c r="EN103" s="340"/>
      <c r="EO103" s="340"/>
      <c r="EP103" s="340"/>
    </row>
    <row r="104" spans="1:146" ht="3" customHeight="1">
      <c r="A104" s="339"/>
      <c r="B104" s="339"/>
      <c r="C104" s="2173"/>
      <c r="D104" s="2174"/>
      <c r="E104" s="2174"/>
      <c r="F104" s="2174"/>
      <c r="G104" s="2174"/>
      <c r="H104" s="2180"/>
      <c r="I104" s="2180"/>
      <c r="J104" s="2180"/>
      <c r="K104" s="2180"/>
      <c r="L104" s="2180"/>
      <c r="M104" s="2180"/>
      <c r="N104" s="2180"/>
      <c r="O104" s="2180"/>
      <c r="P104" s="2180"/>
      <c r="Q104" s="2180"/>
      <c r="R104" s="2180"/>
      <c r="S104" s="2180"/>
      <c r="T104" s="2180"/>
      <c r="U104" s="2181"/>
      <c r="V104" s="339"/>
      <c r="W104" s="2109"/>
      <c r="X104" s="2110"/>
      <c r="Y104" s="2147"/>
      <c r="Z104" s="2147"/>
      <c r="AA104" s="2147"/>
      <c r="AB104" s="2147"/>
      <c r="AC104" s="2147"/>
      <c r="AD104" s="2147"/>
      <c r="AE104" s="2147"/>
      <c r="AF104" s="2081"/>
      <c r="AG104" s="2082"/>
      <c r="AH104" s="2082"/>
      <c r="AI104" s="2082"/>
      <c r="AJ104" s="2082"/>
      <c r="AK104" s="2082"/>
      <c r="AL104" s="2082"/>
      <c r="AM104" s="2083"/>
      <c r="AN104" s="2119"/>
      <c r="AO104" s="2120"/>
      <c r="AP104" s="2077"/>
      <c r="AQ104" s="2077"/>
      <c r="AR104" s="2077"/>
      <c r="AS104" s="2077"/>
      <c r="AT104" s="2077"/>
      <c r="AU104" s="2077"/>
      <c r="AV104" s="2077"/>
      <c r="AW104" s="2081"/>
      <c r="AX104" s="2082"/>
      <c r="AY104" s="2082"/>
      <c r="AZ104" s="2082"/>
      <c r="BA104" s="2082"/>
      <c r="BB104" s="2082"/>
      <c r="BC104" s="2082"/>
      <c r="BD104" s="2083"/>
      <c r="BE104" s="360"/>
      <c r="BF104" s="2133"/>
      <c r="BG104" s="2133"/>
      <c r="BH104" s="2135"/>
      <c r="BI104" s="2135"/>
      <c r="BJ104" s="2135"/>
      <c r="BK104" s="2135"/>
      <c r="BL104" s="2135"/>
      <c r="BM104" s="2135"/>
      <c r="BN104" s="2135"/>
      <c r="BO104" s="2135"/>
      <c r="BP104" s="2135"/>
      <c r="BQ104" s="2135"/>
      <c r="BR104" s="2135"/>
      <c r="BS104" s="2135"/>
      <c r="BT104" s="2135"/>
      <c r="BU104" s="2135"/>
      <c r="BV104" s="2135"/>
      <c r="BW104" s="2135"/>
      <c r="BX104" s="2135"/>
      <c r="BY104" s="2133"/>
      <c r="EL104" s="340"/>
      <c r="EM104" s="340"/>
      <c r="EN104" s="340"/>
      <c r="EO104" s="340"/>
      <c r="EP104" s="340"/>
    </row>
    <row r="105" spans="1:146" ht="3" customHeight="1">
      <c r="A105" s="339"/>
      <c r="B105" s="339"/>
      <c r="C105" s="2173"/>
      <c r="D105" s="2174"/>
      <c r="E105" s="2174"/>
      <c r="F105" s="2174"/>
      <c r="G105" s="2174"/>
      <c r="H105" s="2180"/>
      <c r="I105" s="2180"/>
      <c r="J105" s="2180"/>
      <c r="K105" s="2180"/>
      <c r="L105" s="2180"/>
      <c r="M105" s="2180"/>
      <c r="N105" s="2180"/>
      <c r="O105" s="2180"/>
      <c r="P105" s="2180"/>
      <c r="Q105" s="2180"/>
      <c r="R105" s="2180"/>
      <c r="S105" s="2180"/>
      <c r="T105" s="2180"/>
      <c r="U105" s="2181"/>
      <c r="V105" s="339"/>
      <c r="W105" s="2109"/>
      <c r="X105" s="2110"/>
      <c r="Y105" s="2147"/>
      <c r="Z105" s="2147"/>
      <c r="AA105" s="2147"/>
      <c r="AB105" s="2147"/>
      <c r="AC105" s="2147"/>
      <c r="AD105" s="2147"/>
      <c r="AE105" s="2147"/>
      <c r="AF105" s="2081"/>
      <c r="AG105" s="2082"/>
      <c r="AH105" s="2082"/>
      <c r="AI105" s="2082"/>
      <c r="AJ105" s="2082"/>
      <c r="AK105" s="2082"/>
      <c r="AL105" s="2082"/>
      <c r="AM105" s="2083"/>
      <c r="AN105" s="2119"/>
      <c r="AO105" s="2120"/>
      <c r="AP105" s="2077"/>
      <c r="AQ105" s="2077"/>
      <c r="AR105" s="2077"/>
      <c r="AS105" s="2077"/>
      <c r="AT105" s="2077"/>
      <c r="AU105" s="2077"/>
      <c r="AV105" s="2077"/>
      <c r="AW105" s="2081"/>
      <c r="AX105" s="2082"/>
      <c r="AY105" s="2082"/>
      <c r="AZ105" s="2082"/>
      <c r="BA105" s="2082"/>
      <c r="BB105" s="2082"/>
      <c r="BC105" s="2082"/>
      <c r="BD105" s="2083"/>
      <c r="BE105" s="360"/>
      <c r="BF105" s="2133"/>
      <c r="BG105" s="2133"/>
      <c r="BH105" s="2135"/>
      <c r="BI105" s="2135"/>
      <c r="BJ105" s="2135"/>
      <c r="BK105" s="2135"/>
      <c r="BL105" s="2135"/>
      <c r="BM105" s="2135"/>
      <c r="BN105" s="2135"/>
      <c r="BO105" s="2135"/>
      <c r="BP105" s="2135"/>
      <c r="BQ105" s="2135"/>
      <c r="BR105" s="2135"/>
      <c r="BS105" s="2135"/>
      <c r="BT105" s="2135"/>
      <c r="BU105" s="2135"/>
      <c r="BV105" s="2135"/>
      <c r="BW105" s="2135"/>
      <c r="BX105" s="2135"/>
      <c r="BY105" s="2133"/>
      <c r="EL105" s="340"/>
      <c r="EM105" s="340"/>
      <c r="EN105" s="340"/>
      <c r="EO105" s="340"/>
      <c r="EP105" s="340"/>
    </row>
    <row r="106" spans="1:146" ht="3" customHeight="1">
      <c r="A106" s="339"/>
      <c r="B106" s="339"/>
      <c r="C106" s="2176" t="s">
        <v>155</v>
      </c>
      <c r="D106" s="2177"/>
      <c r="E106" s="2177"/>
      <c r="F106" s="2177"/>
      <c r="G106" s="2177"/>
      <c r="H106" s="2200">
        <f>申告書作成!G34</f>
        <v>0</v>
      </c>
      <c r="I106" s="2201"/>
      <c r="J106" s="2201"/>
      <c r="K106" s="2201"/>
      <c r="L106" s="2201"/>
      <c r="M106" s="2201"/>
      <c r="N106" s="2201"/>
      <c r="O106" s="2201"/>
      <c r="P106" s="2201"/>
      <c r="Q106" s="2201"/>
      <c r="R106" s="2201"/>
      <c r="S106" s="2201"/>
      <c r="T106" s="2250" t="s">
        <v>190</v>
      </c>
      <c r="U106" s="2251"/>
      <c r="V106" s="339"/>
      <c r="W106" s="2109"/>
      <c r="X106" s="2110"/>
      <c r="Y106" s="2147"/>
      <c r="Z106" s="2147"/>
      <c r="AA106" s="2147"/>
      <c r="AB106" s="2147"/>
      <c r="AC106" s="2147"/>
      <c r="AD106" s="2147"/>
      <c r="AE106" s="2147"/>
      <c r="AF106" s="2084"/>
      <c r="AG106" s="2085"/>
      <c r="AH106" s="2085"/>
      <c r="AI106" s="2085"/>
      <c r="AJ106" s="2085"/>
      <c r="AK106" s="2085"/>
      <c r="AL106" s="2085"/>
      <c r="AM106" s="2086"/>
      <c r="AN106" s="2119"/>
      <c r="AO106" s="2120"/>
      <c r="AP106" s="2077"/>
      <c r="AQ106" s="2077"/>
      <c r="AR106" s="2077"/>
      <c r="AS106" s="2077"/>
      <c r="AT106" s="2077"/>
      <c r="AU106" s="2077"/>
      <c r="AV106" s="2077"/>
      <c r="AW106" s="2084"/>
      <c r="AX106" s="2085"/>
      <c r="AY106" s="2085"/>
      <c r="AZ106" s="2085"/>
      <c r="BA106" s="2085"/>
      <c r="BB106" s="2085"/>
      <c r="BC106" s="2085"/>
      <c r="BD106" s="2086"/>
      <c r="BE106" s="360"/>
      <c r="BF106" s="350"/>
      <c r="BG106" s="350"/>
      <c r="BH106" s="350"/>
      <c r="BI106" s="350"/>
      <c r="BJ106" s="350"/>
      <c r="BK106" s="350"/>
      <c r="BL106" s="350"/>
      <c r="BM106" s="350"/>
      <c r="BN106" s="350"/>
      <c r="BO106" s="350"/>
      <c r="BP106" s="350"/>
      <c r="BQ106" s="350"/>
      <c r="BR106" s="350"/>
      <c r="BS106" s="350"/>
      <c r="BT106" s="350"/>
      <c r="BU106" s="350"/>
      <c r="BV106" s="350"/>
      <c r="BW106" s="350"/>
      <c r="BX106" s="350"/>
      <c r="BY106" s="350"/>
      <c r="EL106" s="340"/>
      <c r="EM106" s="340"/>
      <c r="EN106" s="340"/>
      <c r="EO106" s="340"/>
      <c r="EP106" s="340"/>
    </row>
    <row r="107" spans="1:146" ht="3" customHeight="1">
      <c r="A107" s="339"/>
      <c r="B107" s="339"/>
      <c r="C107" s="2176"/>
      <c r="D107" s="2177"/>
      <c r="E107" s="2177"/>
      <c r="F107" s="2177"/>
      <c r="G107" s="2177"/>
      <c r="H107" s="2202"/>
      <c r="I107" s="2203"/>
      <c r="J107" s="2203"/>
      <c r="K107" s="2203"/>
      <c r="L107" s="2203"/>
      <c r="M107" s="2203"/>
      <c r="N107" s="2203"/>
      <c r="O107" s="2203"/>
      <c r="P107" s="2203"/>
      <c r="Q107" s="2203"/>
      <c r="R107" s="2203"/>
      <c r="S107" s="2203"/>
      <c r="T107" s="2252"/>
      <c r="U107" s="2253"/>
      <c r="V107" s="339"/>
      <c r="W107" s="2109"/>
      <c r="X107" s="2110"/>
      <c r="Y107" s="1831" t="s">
        <v>740</v>
      </c>
      <c r="Z107" s="1833"/>
      <c r="AA107" s="2157"/>
      <c r="AB107" s="2098"/>
      <c r="AC107" s="2098"/>
      <c r="AD107" s="2098"/>
      <c r="AE107" s="2099"/>
      <c r="AF107" s="1829">
        <f>申告書作成!L118</f>
        <v>0</v>
      </c>
      <c r="AG107" s="1829"/>
      <c r="AH107" s="1829"/>
      <c r="AI107" s="1829"/>
      <c r="AJ107" s="1829"/>
      <c r="AK107" s="1829"/>
      <c r="AL107" s="1829"/>
      <c r="AM107" s="1830"/>
      <c r="AN107" s="2119"/>
      <c r="AO107" s="2120"/>
      <c r="AP107" s="2077" t="s">
        <v>687</v>
      </c>
      <c r="AQ107" s="2077"/>
      <c r="AR107" s="2077"/>
      <c r="AS107" s="2077"/>
      <c r="AT107" s="2077"/>
      <c r="AU107" s="2077"/>
      <c r="AV107" s="2077"/>
      <c r="AW107" s="1829">
        <f>申告書作成!AA118</f>
        <v>0</v>
      </c>
      <c r="AX107" s="1829"/>
      <c r="AY107" s="1829"/>
      <c r="AZ107" s="1829"/>
      <c r="BA107" s="1829"/>
      <c r="BB107" s="1829"/>
      <c r="BC107" s="1829"/>
      <c r="BD107" s="1830"/>
      <c r="BE107" s="360"/>
      <c r="BF107" s="2140" t="s">
        <v>681</v>
      </c>
      <c r="BG107" s="2136"/>
      <c r="BH107" s="2136"/>
      <c r="BI107" s="2136"/>
      <c r="BJ107" s="2136"/>
      <c r="BK107" s="2136"/>
      <c r="BL107" s="2136"/>
      <c r="BM107" s="2136"/>
      <c r="BN107" s="2136"/>
      <c r="BO107" s="2136"/>
      <c r="BP107" s="2136"/>
      <c r="BQ107" s="2136"/>
      <c r="BR107" s="2136" t="s">
        <v>682</v>
      </c>
      <c r="BS107" s="2136"/>
      <c r="BT107" s="2136"/>
      <c r="BU107" s="2136"/>
      <c r="BV107" s="2136"/>
      <c r="BW107" s="2136"/>
      <c r="BX107" s="2136"/>
      <c r="BY107" s="2137"/>
      <c r="EL107" s="340"/>
      <c r="EM107" s="340"/>
      <c r="EN107" s="340"/>
      <c r="EO107" s="340"/>
      <c r="EP107" s="340"/>
    </row>
    <row r="108" spans="1:146" ht="3" customHeight="1">
      <c r="A108" s="339"/>
      <c r="B108" s="339"/>
      <c r="C108" s="2176"/>
      <c r="D108" s="2177"/>
      <c r="E108" s="2177"/>
      <c r="F108" s="2177"/>
      <c r="G108" s="2177"/>
      <c r="H108" s="2202"/>
      <c r="I108" s="2203"/>
      <c r="J108" s="2203"/>
      <c r="K108" s="2203"/>
      <c r="L108" s="2203"/>
      <c r="M108" s="2203"/>
      <c r="N108" s="2203"/>
      <c r="O108" s="2203"/>
      <c r="P108" s="2203"/>
      <c r="Q108" s="2203"/>
      <c r="R108" s="2203"/>
      <c r="S108" s="2203"/>
      <c r="T108" s="2252"/>
      <c r="U108" s="2253"/>
      <c r="V108" s="339"/>
      <c r="W108" s="2109"/>
      <c r="X108" s="2110"/>
      <c r="Y108" s="1834"/>
      <c r="Z108" s="1836"/>
      <c r="AA108" s="2158"/>
      <c r="AB108" s="2100"/>
      <c r="AC108" s="2100"/>
      <c r="AD108" s="2100"/>
      <c r="AE108" s="2101"/>
      <c r="AF108" s="1829"/>
      <c r="AG108" s="1829"/>
      <c r="AH108" s="1829"/>
      <c r="AI108" s="1829"/>
      <c r="AJ108" s="1829"/>
      <c r="AK108" s="1829"/>
      <c r="AL108" s="1829"/>
      <c r="AM108" s="1830"/>
      <c r="AN108" s="2119"/>
      <c r="AO108" s="2120"/>
      <c r="AP108" s="2077"/>
      <c r="AQ108" s="2077"/>
      <c r="AR108" s="2077"/>
      <c r="AS108" s="2077"/>
      <c r="AT108" s="2077"/>
      <c r="AU108" s="2077"/>
      <c r="AV108" s="2077"/>
      <c r="AW108" s="1829"/>
      <c r="AX108" s="1829"/>
      <c r="AY108" s="1829"/>
      <c r="AZ108" s="1829"/>
      <c r="BA108" s="1829"/>
      <c r="BB108" s="1829"/>
      <c r="BC108" s="1829"/>
      <c r="BD108" s="1830"/>
      <c r="BE108" s="360"/>
      <c r="BF108" s="2141"/>
      <c r="BG108" s="2138"/>
      <c r="BH108" s="2138"/>
      <c r="BI108" s="2138"/>
      <c r="BJ108" s="2138"/>
      <c r="BK108" s="2138"/>
      <c r="BL108" s="2138"/>
      <c r="BM108" s="2138"/>
      <c r="BN108" s="2138"/>
      <c r="BO108" s="2138"/>
      <c r="BP108" s="2138"/>
      <c r="BQ108" s="2138"/>
      <c r="BR108" s="2138"/>
      <c r="BS108" s="2138"/>
      <c r="BT108" s="2138"/>
      <c r="BU108" s="2138"/>
      <c r="BV108" s="2138"/>
      <c r="BW108" s="2138"/>
      <c r="BX108" s="2138"/>
      <c r="BY108" s="2139"/>
      <c r="EL108" s="340"/>
      <c r="EM108" s="340"/>
      <c r="EN108" s="340"/>
      <c r="EO108" s="340"/>
      <c r="EP108" s="340"/>
    </row>
    <row r="109" spans="1:146" ht="3" customHeight="1">
      <c r="A109" s="339"/>
      <c r="B109" s="339"/>
      <c r="C109" s="2176"/>
      <c r="D109" s="2177"/>
      <c r="E109" s="2177"/>
      <c r="F109" s="2177"/>
      <c r="G109" s="2177"/>
      <c r="H109" s="2202"/>
      <c r="I109" s="2203"/>
      <c r="J109" s="2203"/>
      <c r="K109" s="2203"/>
      <c r="L109" s="2203"/>
      <c r="M109" s="2203"/>
      <c r="N109" s="2203"/>
      <c r="O109" s="2203"/>
      <c r="P109" s="2203"/>
      <c r="Q109" s="2203"/>
      <c r="R109" s="2203"/>
      <c r="S109" s="2203"/>
      <c r="T109" s="2252"/>
      <c r="U109" s="2253"/>
      <c r="V109" s="339"/>
      <c r="W109" s="2109"/>
      <c r="X109" s="2110"/>
      <c r="Y109" s="1834"/>
      <c r="Z109" s="1836"/>
      <c r="AA109" s="2158"/>
      <c r="AB109" s="2100"/>
      <c r="AC109" s="2100"/>
      <c r="AD109" s="2100"/>
      <c r="AE109" s="2101"/>
      <c r="AF109" s="1829"/>
      <c r="AG109" s="1829"/>
      <c r="AH109" s="1829"/>
      <c r="AI109" s="1829"/>
      <c r="AJ109" s="1829"/>
      <c r="AK109" s="1829"/>
      <c r="AL109" s="1829"/>
      <c r="AM109" s="1830"/>
      <c r="AN109" s="2119"/>
      <c r="AO109" s="2120"/>
      <c r="AP109" s="2077"/>
      <c r="AQ109" s="2077"/>
      <c r="AR109" s="2077"/>
      <c r="AS109" s="2077"/>
      <c r="AT109" s="2077"/>
      <c r="AU109" s="2077"/>
      <c r="AV109" s="2077"/>
      <c r="AW109" s="1829"/>
      <c r="AX109" s="1829"/>
      <c r="AY109" s="1829"/>
      <c r="AZ109" s="1829"/>
      <c r="BA109" s="1829"/>
      <c r="BB109" s="1829"/>
      <c r="BC109" s="1829"/>
      <c r="BD109" s="1830"/>
      <c r="BE109" s="360"/>
      <c r="BF109" s="2141"/>
      <c r="BG109" s="2138"/>
      <c r="BH109" s="2138"/>
      <c r="BI109" s="2138"/>
      <c r="BJ109" s="2138"/>
      <c r="BK109" s="2138"/>
      <c r="BL109" s="2138"/>
      <c r="BM109" s="2138"/>
      <c r="BN109" s="2138"/>
      <c r="BO109" s="2138"/>
      <c r="BP109" s="2138"/>
      <c r="BQ109" s="2138"/>
      <c r="BR109" s="2138"/>
      <c r="BS109" s="2138"/>
      <c r="BT109" s="2138"/>
      <c r="BU109" s="2138"/>
      <c r="BV109" s="2138"/>
      <c r="BW109" s="2138"/>
      <c r="BX109" s="2138"/>
      <c r="BY109" s="2139"/>
      <c r="EL109" s="340"/>
      <c r="EM109" s="340"/>
      <c r="EN109" s="340"/>
      <c r="EO109" s="340"/>
      <c r="EP109" s="340"/>
    </row>
    <row r="110" spans="1:146" ht="3" customHeight="1">
      <c r="A110" s="339"/>
      <c r="B110" s="339"/>
      <c r="C110" s="2176"/>
      <c r="D110" s="2177"/>
      <c r="E110" s="2177"/>
      <c r="F110" s="2177"/>
      <c r="G110" s="2177"/>
      <c r="H110" s="2202"/>
      <c r="I110" s="2203"/>
      <c r="J110" s="2203"/>
      <c r="K110" s="2203"/>
      <c r="L110" s="2203"/>
      <c r="M110" s="2203"/>
      <c r="N110" s="2203"/>
      <c r="O110" s="2203"/>
      <c r="P110" s="2203"/>
      <c r="Q110" s="2203"/>
      <c r="R110" s="2203"/>
      <c r="S110" s="2203"/>
      <c r="T110" s="2252"/>
      <c r="U110" s="2253"/>
      <c r="V110" s="339"/>
      <c r="W110" s="2109"/>
      <c r="X110" s="2110"/>
      <c r="Y110" s="1834"/>
      <c r="Z110" s="1836"/>
      <c r="AA110" s="2158"/>
      <c r="AB110" s="2100"/>
      <c r="AC110" s="2100"/>
      <c r="AD110" s="2100"/>
      <c r="AE110" s="2101"/>
      <c r="AF110" s="1829"/>
      <c r="AG110" s="1829"/>
      <c r="AH110" s="1829"/>
      <c r="AI110" s="1829"/>
      <c r="AJ110" s="1829"/>
      <c r="AK110" s="1829"/>
      <c r="AL110" s="1829"/>
      <c r="AM110" s="1830"/>
      <c r="AN110" s="2119"/>
      <c r="AO110" s="2120"/>
      <c r="AP110" s="2077"/>
      <c r="AQ110" s="2077"/>
      <c r="AR110" s="2077"/>
      <c r="AS110" s="2077"/>
      <c r="AT110" s="2077"/>
      <c r="AU110" s="2077"/>
      <c r="AV110" s="2077"/>
      <c r="AW110" s="1829"/>
      <c r="AX110" s="1829"/>
      <c r="AY110" s="1829"/>
      <c r="AZ110" s="1829"/>
      <c r="BA110" s="1829"/>
      <c r="BB110" s="1829"/>
      <c r="BC110" s="1829"/>
      <c r="BD110" s="1830"/>
      <c r="BE110" s="360"/>
      <c r="BF110" s="2141"/>
      <c r="BG110" s="2138"/>
      <c r="BH110" s="2138"/>
      <c r="BI110" s="2138"/>
      <c r="BJ110" s="2138"/>
      <c r="BK110" s="2138"/>
      <c r="BL110" s="2138"/>
      <c r="BM110" s="2138"/>
      <c r="BN110" s="2138"/>
      <c r="BO110" s="2138"/>
      <c r="BP110" s="2138"/>
      <c r="BQ110" s="2138"/>
      <c r="BR110" s="2138"/>
      <c r="BS110" s="2138"/>
      <c r="BT110" s="2138"/>
      <c r="BU110" s="2138"/>
      <c r="BV110" s="2138"/>
      <c r="BW110" s="2138"/>
      <c r="BX110" s="2138"/>
      <c r="BY110" s="2139"/>
      <c r="EL110" s="340"/>
      <c r="EM110" s="340"/>
      <c r="EN110" s="340"/>
      <c r="EO110" s="340"/>
      <c r="EP110" s="340"/>
    </row>
    <row r="111" spans="1:146" ht="3" customHeight="1">
      <c r="A111" s="339"/>
      <c r="B111" s="339"/>
      <c r="C111" s="2176"/>
      <c r="D111" s="2177"/>
      <c r="E111" s="2177"/>
      <c r="F111" s="2177"/>
      <c r="G111" s="2177"/>
      <c r="H111" s="2202"/>
      <c r="I111" s="2203"/>
      <c r="J111" s="2203"/>
      <c r="K111" s="2203"/>
      <c r="L111" s="2203"/>
      <c r="M111" s="2203"/>
      <c r="N111" s="2203"/>
      <c r="O111" s="2203"/>
      <c r="P111" s="2203"/>
      <c r="Q111" s="2203"/>
      <c r="R111" s="2203"/>
      <c r="S111" s="2203"/>
      <c r="T111" s="2252"/>
      <c r="U111" s="2253"/>
      <c r="V111" s="339"/>
      <c r="W111" s="2109"/>
      <c r="X111" s="2110"/>
      <c r="Y111" s="1837"/>
      <c r="Z111" s="1839"/>
      <c r="AA111" s="2159"/>
      <c r="AB111" s="2102"/>
      <c r="AC111" s="2102"/>
      <c r="AD111" s="2102"/>
      <c r="AE111" s="2103"/>
      <c r="AF111" s="1829"/>
      <c r="AG111" s="1829"/>
      <c r="AH111" s="1829"/>
      <c r="AI111" s="1829"/>
      <c r="AJ111" s="1829"/>
      <c r="AK111" s="1829"/>
      <c r="AL111" s="1829"/>
      <c r="AM111" s="1830"/>
      <c r="AN111" s="2119"/>
      <c r="AO111" s="2120"/>
      <c r="AP111" s="2077"/>
      <c r="AQ111" s="2077"/>
      <c r="AR111" s="2077"/>
      <c r="AS111" s="2077"/>
      <c r="AT111" s="2077"/>
      <c r="AU111" s="2077"/>
      <c r="AV111" s="2077"/>
      <c r="AW111" s="1829"/>
      <c r="AX111" s="1829"/>
      <c r="AY111" s="1829"/>
      <c r="AZ111" s="1829"/>
      <c r="BA111" s="1829"/>
      <c r="BB111" s="1829"/>
      <c r="BC111" s="1829"/>
      <c r="BD111" s="1830"/>
      <c r="BE111" s="360"/>
      <c r="BF111" s="2141"/>
      <c r="BG111" s="2138"/>
      <c r="BH111" s="2138"/>
      <c r="BI111" s="2138"/>
      <c r="BJ111" s="2138"/>
      <c r="BK111" s="2138"/>
      <c r="BL111" s="2138"/>
      <c r="BM111" s="2138"/>
      <c r="BN111" s="2138"/>
      <c r="BO111" s="2138"/>
      <c r="BP111" s="2138"/>
      <c r="BQ111" s="2138"/>
      <c r="BR111" s="2138"/>
      <c r="BS111" s="2138"/>
      <c r="BT111" s="2138"/>
      <c r="BU111" s="2138"/>
      <c r="BV111" s="2138"/>
      <c r="BW111" s="2138"/>
      <c r="BX111" s="2138"/>
      <c r="BY111" s="2139"/>
      <c r="EL111" s="340"/>
      <c r="EM111" s="340"/>
      <c r="EN111" s="340"/>
      <c r="EO111" s="340"/>
      <c r="EP111" s="340"/>
    </row>
    <row r="112" spans="1:146" ht="3" customHeight="1">
      <c r="A112" s="339"/>
      <c r="B112" s="339"/>
      <c r="C112" s="2176"/>
      <c r="D112" s="2177"/>
      <c r="E112" s="2177"/>
      <c r="F112" s="2177"/>
      <c r="G112" s="2177"/>
      <c r="H112" s="2202"/>
      <c r="I112" s="2203"/>
      <c r="J112" s="2203"/>
      <c r="K112" s="2203"/>
      <c r="L112" s="2203"/>
      <c r="M112" s="2203"/>
      <c r="N112" s="2203"/>
      <c r="O112" s="2203"/>
      <c r="P112" s="2203"/>
      <c r="Q112" s="2203"/>
      <c r="R112" s="2203"/>
      <c r="S112" s="2203"/>
      <c r="T112" s="2252"/>
      <c r="U112" s="2253"/>
      <c r="V112" s="339"/>
      <c r="W112" s="2109"/>
      <c r="X112" s="2110"/>
      <c r="Y112" s="2160" t="s">
        <v>689</v>
      </c>
      <c r="Z112" s="2105"/>
      <c r="AA112" s="2105"/>
      <c r="AB112" s="2105"/>
      <c r="AC112" s="2105"/>
      <c r="AD112" s="2105"/>
      <c r="AE112" s="2106"/>
      <c r="AF112" s="2114">
        <f>申告書作成!L120</f>
        <v>0</v>
      </c>
      <c r="AG112" s="2115"/>
      <c r="AH112" s="2115"/>
      <c r="AI112" s="2115"/>
      <c r="AJ112" s="2115"/>
      <c r="AK112" s="2115"/>
      <c r="AL112" s="2115"/>
      <c r="AM112" s="2116"/>
      <c r="AN112" s="2119"/>
      <c r="AO112" s="2120"/>
      <c r="AP112" s="2077" t="s">
        <v>690</v>
      </c>
      <c r="AQ112" s="2077"/>
      <c r="AR112" s="2077"/>
      <c r="AS112" s="2077"/>
      <c r="AT112" s="2077"/>
      <c r="AU112" s="2077"/>
      <c r="AV112" s="2077"/>
      <c r="AW112" s="1829">
        <f>申告書作成!AA120</f>
        <v>0</v>
      </c>
      <c r="AX112" s="1829"/>
      <c r="AY112" s="1829"/>
      <c r="AZ112" s="1829"/>
      <c r="BA112" s="1829"/>
      <c r="BB112" s="1829"/>
      <c r="BC112" s="1829"/>
      <c r="BD112" s="1830"/>
      <c r="BE112" s="360"/>
      <c r="BF112" s="2117" t="s">
        <v>149</v>
      </c>
      <c r="BG112" s="2118"/>
      <c r="BH112" s="2077" t="s">
        <v>686</v>
      </c>
      <c r="BI112" s="2077"/>
      <c r="BJ112" s="2077"/>
      <c r="BK112" s="2077"/>
      <c r="BL112" s="2077"/>
      <c r="BM112" s="2077"/>
      <c r="BN112" s="2077"/>
      <c r="BO112" s="2077"/>
      <c r="BP112" s="2077"/>
      <c r="BQ112" s="2077"/>
      <c r="BR112" s="2078">
        <f>申告書作成!L203</f>
        <v>0</v>
      </c>
      <c r="BS112" s="2079"/>
      <c r="BT112" s="2079"/>
      <c r="BU112" s="2079"/>
      <c r="BV112" s="2079"/>
      <c r="BW112" s="2079"/>
      <c r="BX112" s="2079"/>
      <c r="BY112" s="2080"/>
      <c r="EL112" s="340"/>
      <c r="EM112" s="340"/>
      <c r="EN112" s="340"/>
      <c r="EO112" s="340"/>
      <c r="EP112" s="340"/>
    </row>
    <row r="113" spans="1:146" ht="3" customHeight="1">
      <c r="A113" s="339"/>
      <c r="B113" s="339"/>
      <c r="C113" s="2176"/>
      <c r="D113" s="2177"/>
      <c r="E113" s="2177"/>
      <c r="F113" s="2177"/>
      <c r="G113" s="2177"/>
      <c r="H113" s="2202"/>
      <c r="I113" s="2203"/>
      <c r="J113" s="2203"/>
      <c r="K113" s="2203"/>
      <c r="L113" s="2203"/>
      <c r="M113" s="2203"/>
      <c r="N113" s="2203"/>
      <c r="O113" s="2203"/>
      <c r="P113" s="2203"/>
      <c r="Q113" s="2203"/>
      <c r="R113" s="2203"/>
      <c r="S113" s="2203"/>
      <c r="T113" s="2252"/>
      <c r="U113" s="2253"/>
      <c r="V113" s="339"/>
      <c r="W113" s="2109"/>
      <c r="X113" s="2110"/>
      <c r="Y113" s="2160"/>
      <c r="Z113" s="2105"/>
      <c r="AA113" s="2105"/>
      <c r="AB113" s="2105"/>
      <c r="AC113" s="2105"/>
      <c r="AD113" s="2105"/>
      <c r="AE113" s="2106"/>
      <c r="AF113" s="2114"/>
      <c r="AG113" s="2115"/>
      <c r="AH113" s="2115"/>
      <c r="AI113" s="2115"/>
      <c r="AJ113" s="2115"/>
      <c r="AK113" s="2115"/>
      <c r="AL113" s="2115"/>
      <c r="AM113" s="2116"/>
      <c r="AN113" s="2119"/>
      <c r="AO113" s="2120"/>
      <c r="AP113" s="2077"/>
      <c r="AQ113" s="2077"/>
      <c r="AR113" s="2077"/>
      <c r="AS113" s="2077"/>
      <c r="AT113" s="2077"/>
      <c r="AU113" s="2077"/>
      <c r="AV113" s="2077"/>
      <c r="AW113" s="1829"/>
      <c r="AX113" s="1829"/>
      <c r="AY113" s="1829"/>
      <c r="AZ113" s="1829"/>
      <c r="BA113" s="1829"/>
      <c r="BB113" s="1829"/>
      <c r="BC113" s="1829"/>
      <c r="BD113" s="1830"/>
      <c r="BE113" s="360"/>
      <c r="BF113" s="2119"/>
      <c r="BG113" s="2120"/>
      <c r="BH113" s="2077"/>
      <c r="BI113" s="2077"/>
      <c r="BJ113" s="2077"/>
      <c r="BK113" s="2077"/>
      <c r="BL113" s="2077"/>
      <c r="BM113" s="2077"/>
      <c r="BN113" s="2077"/>
      <c r="BO113" s="2077"/>
      <c r="BP113" s="2077"/>
      <c r="BQ113" s="2077"/>
      <c r="BR113" s="2081"/>
      <c r="BS113" s="2082"/>
      <c r="BT113" s="2082"/>
      <c r="BU113" s="2082"/>
      <c r="BV113" s="2082"/>
      <c r="BW113" s="2082"/>
      <c r="BX113" s="2082"/>
      <c r="BY113" s="2083"/>
      <c r="EL113" s="340"/>
      <c r="EM113" s="340"/>
      <c r="EN113" s="340"/>
      <c r="EO113" s="340"/>
      <c r="EP113" s="340"/>
    </row>
    <row r="114" spans="1:146" ht="3" customHeight="1">
      <c r="A114" s="339"/>
      <c r="B114" s="339"/>
      <c r="C114" s="2176"/>
      <c r="D114" s="2177"/>
      <c r="E114" s="2177"/>
      <c r="F114" s="2177"/>
      <c r="G114" s="2177"/>
      <c r="H114" s="2202"/>
      <c r="I114" s="2203"/>
      <c r="J114" s="2203"/>
      <c r="K114" s="2203"/>
      <c r="L114" s="2203"/>
      <c r="M114" s="2203"/>
      <c r="N114" s="2203"/>
      <c r="O114" s="2203"/>
      <c r="P114" s="2203"/>
      <c r="Q114" s="2203"/>
      <c r="R114" s="2203"/>
      <c r="S114" s="2203"/>
      <c r="T114" s="2252"/>
      <c r="U114" s="2253"/>
      <c r="V114" s="339"/>
      <c r="W114" s="2109"/>
      <c r="X114" s="2110"/>
      <c r="Y114" s="2160"/>
      <c r="Z114" s="2105"/>
      <c r="AA114" s="2105"/>
      <c r="AB114" s="2105"/>
      <c r="AC114" s="2105"/>
      <c r="AD114" s="2105"/>
      <c r="AE114" s="2106"/>
      <c r="AF114" s="2114"/>
      <c r="AG114" s="2115"/>
      <c r="AH114" s="2115"/>
      <c r="AI114" s="2115"/>
      <c r="AJ114" s="2115"/>
      <c r="AK114" s="2115"/>
      <c r="AL114" s="2115"/>
      <c r="AM114" s="2116"/>
      <c r="AN114" s="2119"/>
      <c r="AO114" s="2120"/>
      <c r="AP114" s="2077"/>
      <c r="AQ114" s="2077"/>
      <c r="AR114" s="2077"/>
      <c r="AS114" s="2077"/>
      <c r="AT114" s="2077"/>
      <c r="AU114" s="2077"/>
      <c r="AV114" s="2077"/>
      <c r="AW114" s="1829"/>
      <c r="AX114" s="1829"/>
      <c r="AY114" s="1829"/>
      <c r="AZ114" s="1829"/>
      <c r="BA114" s="1829"/>
      <c r="BB114" s="1829"/>
      <c r="BC114" s="1829"/>
      <c r="BD114" s="1830"/>
      <c r="BE114" s="360"/>
      <c r="BF114" s="2119"/>
      <c r="BG114" s="2120"/>
      <c r="BH114" s="2077"/>
      <c r="BI114" s="2077"/>
      <c r="BJ114" s="2077"/>
      <c r="BK114" s="2077"/>
      <c r="BL114" s="2077"/>
      <c r="BM114" s="2077"/>
      <c r="BN114" s="2077"/>
      <c r="BO114" s="2077"/>
      <c r="BP114" s="2077"/>
      <c r="BQ114" s="2077"/>
      <c r="BR114" s="2081"/>
      <c r="BS114" s="2082"/>
      <c r="BT114" s="2082"/>
      <c r="BU114" s="2082"/>
      <c r="BV114" s="2082"/>
      <c r="BW114" s="2082"/>
      <c r="BX114" s="2082"/>
      <c r="BY114" s="2083"/>
      <c r="EL114" s="340"/>
      <c r="EM114" s="340"/>
      <c r="EN114" s="340"/>
      <c r="EO114" s="340"/>
      <c r="EP114" s="340"/>
    </row>
    <row r="115" spans="1:146" ht="3" customHeight="1">
      <c r="A115" s="339"/>
      <c r="B115" s="339"/>
      <c r="C115" s="2176"/>
      <c r="D115" s="2177"/>
      <c r="E115" s="2177"/>
      <c r="F115" s="2177"/>
      <c r="G115" s="2177"/>
      <c r="H115" s="2204"/>
      <c r="I115" s="2205"/>
      <c r="J115" s="2205"/>
      <c r="K115" s="2205"/>
      <c r="L115" s="2205"/>
      <c r="M115" s="2205"/>
      <c r="N115" s="2205"/>
      <c r="O115" s="2205"/>
      <c r="P115" s="2205"/>
      <c r="Q115" s="2205"/>
      <c r="R115" s="2205"/>
      <c r="S115" s="2205"/>
      <c r="T115" s="2254"/>
      <c r="U115" s="2255"/>
      <c r="V115" s="339"/>
      <c r="W115" s="2109"/>
      <c r="X115" s="2110"/>
      <c r="Y115" s="2160"/>
      <c r="Z115" s="2105"/>
      <c r="AA115" s="2105"/>
      <c r="AB115" s="2105"/>
      <c r="AC115" s="2105"/>
      <c r="AD115" s="2105"/>
      <c r="AE115" s="2106"/>
      <c r="AF115" s="2114"/>
      <c r="AG115" s="2115"/>
      <c r="AH115" s="2115"/>
      <c r="AI115" s="2115"/>
      <c r="AJ115" s="2115"/>
      <c r="AK115" s="2115"/>
      <c r="AL115" s="2115"/>
      <c r="AM115" s="2116"/>
      <c r="AN115" s="2119"/>
      <c r="AO115" s="2120"/>
      <c r="AP115" s="2077"/>
      <c r="AQ115" s="2077"/>
      <c r="AR115" s="2077"/>
      <c r="AS115" s="2077"/>
      <c r="AT115" s="2077"/>
      <c r="AU115" s="2077"/>
      <c r="AV115" s="2077"/>
      <c r="AW115" s="1829"/>
      <c r="AX115" s="1829"/>
      <c r="AY115" s="1829"/>
      <c r="AZ115" s="1829"/>
      <c r="BA115" s="1829"/>
      <c r="BB115" s="1829"/>
      <c r="BC115" s="1829"/>
      <c r="BD115" s="1830"/>
      <c r="BE115" s="360"/>
      <c r="BF115" s="2119"/>
      <c r="BG115" s="2120"/>
      <c r="BH115" s="2077"/>
      <c r="BI115" s="2077"/>
      <c r="BJ115" s="2077"/>
      <c r="BK115" s="2077"/>
      <c r="BL115" s="2077"/>
      <c r="BM115" s="2077"/>
      <c r="BN115" s="2077"/>
      <c r="BO115" s="2077"/>
      <c r="BP115" s="2077"/>
      <c r="BQ115" s="2077"/>
      <c r="BR115" s="2081"/>
      <c r="BS115" s="2082"/>
      <c r="BT115" s="2082"/>
      <c r="BU115" s="2082"/>
      <c r="BV115" s="2082"/>
      <c r="BW115" s="2082"/>
      <c r="BX115" s="2082"/>
      <c r="BY115" s="2083"/>
      <c r="EL115" s="340"/>
      <c r="EM115" s="340"/>
      <c r="EN115" s="340"/>
      <c r="EO115" s="340"/>
      <c r="EP115" s="340"/>
    </row>
    <row r="116" spans="1:146" ht="3" customHeight="1">
      <c r="A116" s="339"/>
      <c r="B116" s="339"/>
      <c r="C116" s="2176" t="s">
        <v>156</v>
      </c>
      <c r="D116" s="2177"/>
      <c r="E116" s="2177"/>
      <c r="F116" s="2177"/>
      <c r="G116" s="2177"/>
      <c r="H116" s="2182">
        <f>申告書作成!G38</f>
        <v>0</v>
      </c>
      <c r="I116" s="2182"/>
      <c r="J116" s="2182"/>
      <c r="K116" s="2182"/>
      <c r="L116" s="2182"/>
      <c r="M116" s="2182"/>
      <c r="N116" s="2182"/>
      <c r="O116" s="2182"/>
      <c r="P116" s="2182"/>
      <c r="Q116" s="2182"/>
      <c r="R116" s="2182"/>
      <c r="S116" s="2182"/>
      <c r="T116" s="2182"/>
      <c r="U116" s="2183"/>
      <c r="V116" s="339"/>
      <c r="W116" s="2109"/>
      <c r="X116" s="2110"/>
      <c r="Y116" s="2160"/>
      <c r="Z116" s="2105"/>
      <c r="AA116" s="2105"/>
      <c r="AB116" s="2105"/>
      <c r="AC116" s="2105"/>
      <c r="AD116" s="2105"/>
      <c r="AE116" s="2106"/>
      <c r="AF116" s="2114"/>
      <c r="AG116" s="2115"/>
      <c r="AH116" s="2115"/>
      <c r="AI116" s="2115"/>
      <c r="AJ116" s="2115"/>
      <c r="AK116" s="2115"/>
      <c r="AL116" s="2115"/>
      <c r="AM116" s="2116"/>
      <c r="AN116" s="2119"/>
      <c r="AO116" s="2120"/>
      <c r="AP116" s="2077"/>
      <c r="AQ116" s="2077"/>
      <c r="AR116" s="2077"/>
      <c r="AS116" s="2077"/>
      <c r="AT116" s="2077"/>
      <c r="AU116" s="2077"/>
      <c r="AV116" s="2077"/>
      <c r="AW116" s="1829"/>
      <c r="AX116" s="1829"/>
      <c r="AY116" s="1829"/>
      <c r="AZ116" s="1829"/>
      <c r="BA116" s="1829"/>
      <c r="BB116" s="1829"/>
      <c r="BC116" s="1829"/>
      <c r="BD116" s="1830"/>
      <c r="BE116" s="360"/>
      <c r="BF116" s="2119"/>
      <c r="BG116" s="2120"/>
      <c r="BH116" s="2077"/>
      <c r="BI116" s="2077"/>
      <c r="BJ116" s="2077"/>
      <c r="BK116" s="2077"/>
      <c r="BL116" s="2077"/>
      <c r="BM116" s="2077"/>
      <c r="BN116" s="2077"/>
      <c r="BO116" s="2077"/>
      <c r="BP116" s="2077"/>
      <c r="BQ116" s="2077"/>
      <c r="BR116" s="2084"/>
      <c r="BS116" s="2085"/>
      <c r="BT116" s="2085"/>
      <c r="BU116" s="2085"/>
      <c r="BV116" s="2085"/>
      <c r="BW116" s="2085"/>
      <c r="BX116" s="2085"/>
      <c r="BY116" s="2086"/>
      <c r="EL116" s="340"/>
      <c r="EM116" s="340"/>
      <c r="EN116" s="340"/>
      <c r="EO116" s="340"/>
      <c r="EP116" s="340"/>
    </row>
    <row r="117" spans="1:146" ht="3" customHeight="1">
      <c r="A117" s="339"/>
      <c r="B117" s="339"/>
      <c r="C117" s="2176"/>
      <c r="D117" s="2177"/>
      <c r="E117" s="2177"/>
      <c r="F117" s="2177"/>
      <c r="G117" s="2177"/>
      <c r="H117" s="2182"/>
      <c r="I117" s="2182"/>
      <c r="J117" s="2182"/>
      <c r="K117" s="2182"/>
      <c r="L117" s="2182"/>
      <c r="M117" s="2182"/>
      <c r="N117" s="2182"/>
      <c r="O117" s="2182"/>
      <c r="P117" s="2182"/>
      <c r="Q117" s="2182"/>
      <c r="R117" s="2182"/>
      <c r="S117" s="2182"/>
      <c r="T117" s="2182"/>
      <c r="U117" s="2183"/>
      <c r="V117" s="339"/>
      <c r="W117" s="2109"/>
      <c r="X117" s="2110"/>
      <c r="Y117" s="2111" t="s">
        <v>692</v>
      </c>
      <c r="Z117" s="2112"/>
      <c r="AA117" s="2112"/>
      <c r="AB117" s="2112"/>
      <c r="AC117" s="2112"/>
      <c r="AD117" s="2112"/>
      <c r="AE117" s="2113"/>
      <c r="AF117" s="1829">
        <f>申告書作成!L122</f>
        <v>0</v>
      </c>
      <c r="AG117" s="1829"/>
      <c r="AH117" s="1829"/>
      <c r="AI117" s="1829"/>
      <c r="AJ117" s="1829"/>
      <c r="AK117" s="1829"/>
      <c r="AL117" s="1829"/>
      <c r="AM117" s="1830"/>
      <c r="AN117" s="2119"/>
      <c r="AO117" s="2120"/>
      <c r="AP117" s="2077" t="s">
        <v>693</v>
      </c>
      <c r="AQ117" s="2077"/>
      <c r="AR117" s="2077"/>
      <c r="AS117" s="2077"/>
      <c r="AT117" s="2077"/>
      <c r="AU117" s="2077"/>
      <c r="AV117" s="2077"/>
      <c r="AW117" s="1829">
        <f>申告書作成!AA122</f>
        <v>0</v>
      </c>
      <c r="AX117" s="1829"/>
      <c r="AY117" s="1829"/>
      <c r="AZ117" s="1829"/>
      <c r="BA117" s="1829"/>
      <c r="BB117" s="1829"/>
      <c r="BC117" s="1829"/>
      <c r="BD117" s="1830"/>
      <c r="BE117" s="360"/>
      <c r="BF117" s="2119"/>
      <c r="BG117" s="2120"/>
      <c r="BH117" s="1831" t="s">
        <v>688</v>
      </c>
      <c r="BI117" s="1832"/>
      <c r="BJ117" s="1832"/>
      <c r="BK117" s="1832"/>
      <c r="BL117" s="1832"/>
      <c r="BM117" s="1832"/>
      <c r="BN117" s="1832"/>
      <c r="BO117" s="1832"/>
      <c r="BP117" s="1832"/>
      <c r="BQ117" s="1833"/>
      <c r="BR117" s="1829">
        <f>申告書作成!L205</f>
        <v>0</v>
      </c>
      <c r="BS117" s="1829"/>
      <c r="BT117" s="1829"/>
      <c r="BU117" s="1829"/>
      <c r="BV117" s="1829"/>
      <c r="BW117" s="1829"/>
      <c r="BX117" s="1829"/>
      <c r="BY117" s="1830"/>
      <c r="EL117" s="340"/>
      <c r="EM117" s="340"/>
      <c r="EN117" s="340"/>
      <c r="EO117" s="340"/>
      <c r="EP117" s="340"/>
    </row>
    <row r="118" spans="1:146" ht="3" customHeight="1">
      <c r="A118" s="339"/>
      <c r="B118" s="339"/>
      <c r="C118" s="2176"/>
      <c r="D118" s="2177"/>
      <c r="E118" s="2177"/>
      <c r="F118" s="2177"/>
      <c r="G118" s="2177"/>
      <c r="H118" s="2182"/>
      <c r="I118" s="2182"/>
      <c r="J118" s="2182"/>
      <c r="K118" s="2182"/>
      <c r="L118" s="2182"/>
      <c r="M118" s="2182"/>
      <c r="N118" s="2182"/>
      <c r="O118" s="2182"/>
      <c r="P118" s="2182"/>
      <c r="Q118" s="2182"/>
      <c r="R118" s="2182"/>
      <c r="S118" s="2182"/>
      <c r="T118" s="2182"/>
      <c r="U118" s="2183"/>
      <c r="V118" s="339"/>
      <c r="W118" s="2109"/>
      <c r="X118" s="2110"/>
      <c r="Y118" s="2111"/>
      <c r="Z118" s="2112"/>
      <c r="AA118" s="2112"/>
      <c r="AB118" s="2112"/>
      <c r="AC118" s="2112"/>
      <c r="AD118" s="2112"/>
      <c r="AE118" s="2113"/>
      <c r="AF118" s="1829"/>
      <c r="AG118" s="1829"/>
      <c r="AH118" s="1829"/>
      <c r="AI118" s="1829"/>
      <c r="AJ118" s="1829"/>
      <c r="AK118" s="1829"/>
      <c r="AL118" s="1829"/>
      <c r="AM118" s="1830"/>
      <c r="AN118" s="2119"/>
      <c r="AO118" s="2120"/>
      <c r="AP118" s="2077"/>
      <c r="AQ118" s="2077"/>
      <c r="AR118" s="2077"/>
      <c r="AS118" s="2077"/>
      <c r="AT118" s="2077"/>
      <c r="AU118" s="2077"/>
      <c r="AV118" s="2077"/>
      <c r="AW118" s="1829"/>
      <c r="AX118" s="1829"/>
      <c r="AY118" s="1829"/>
      <c r="AZ118" s="1829"/>
      <c r="BA118" s="1829"/>
      <c r="BB118" s="1829"/>
      <c r="BC118" s="1829"/>
      <c r="BD118" s="1830"/>
      <c r="BE118" s="360"/>
      <c r="BF118" s="2119"/>
      <c r="BG118" s="2120"/>
      <c r="BH118" s="1834"/>
      <c r="BI118" s="1835"/>
      <c r="BJ118" s="1835"/>
      <c r="BK118" s="1835"/>
      <c r="BL118" s="1835"/>
      <c r="BM118" s="1835"/>
      <c r="BN118" s="1835"/>
      <c r="BO118" s="1835"/>
      <c r="BP118" s="1835"/>
      <c r="BQ118" s="1836"/>
      <c r="BR118" s="1829"/>
      <c r="BS118" s="1829"/>
      <c r="BT118" s="1829"/>
      <c r="BU118" s="1829"/>
      <c r="BV118" s="1829"/>
      <c r="BW118" s="1829"/>
      <c r="BX118" s="1829"/>
      <c r="BY118" s="1830"/>
      <c r="EL118" s="340"/>
      <c r="EM118" s="340"/>
      <c r="EN118" s="340"/>
      <c r="EO118" s="340"/>
      <c r="EP118" s="340"/>
    </row>
    <row r="119" spans="1:146" ht="3" customHeight="1">
      <c r="A119" s="339"/>
      <c r="B119" s="339"/>
      <c r="C119" s="2176"/>
      <c r="D119" s="2177"/>
      <c r="E119" s="2177"/>
      <c r="F119" s="2177"/>
      <c r="G119" s="2177"/>
      <c r="H119" s="2182"/>
      <c r="I119" s="2182"/>
      <c r="J119" s="2182"/>
      <c r="K119" s="2182"/>
      <c r="L119" s="2182"/>
      <c r="M119" s="2182"/>
      <c r="N119" s="2182"/>
      <c r="O119" s="2182"/>
      <c r="P119" s="2182"/>
      <c r="Q119" s="2182"/>
      <c r="R119" s="2182"/>
      <c r="S119" s="2182"/>
      <c r="T119" s="2182"/>
      <c r="U119" s="2183"/>
      <c r="V119" s="339"/>
      <c r="W119" s="2109"/>
      <c r="X119" s="2110"/>
      <c r="Y119" s="2111"/>
      <c r="Z119" s="2112"/>
      <c r="AA119" s="2112"/>
      <c r="AB119" s="2112"/>
      <c r="AC119" s="2112"/>
      <c r="AD119" s="2112"/>
      <c r="AE119" s="2113"/>
      <c r="AF119" s="1829"/>
      <c r="AG119" s="1829"/>
      <c r="AH119" s="1829"/>
      <c r="AI119" s="1829"/>
      <c r="AJ119" s="1829"/>
      <c r="AK119" s="1829"/>
      <c r="AL119" s="1829"/>
      <c r="AM119" s="1830"/>
      <c r="AN119" s="2119"/>
      <c r="AO119" s="2120"/>
      <c r="AP119" s="2077"/>
      <c r="AQ119" s="2077"/>
      <c r="AR119" s="2077"/>
      <c r="AS119" s="2077"/>
      <c r="AT119" s="2077"/>
      <c r="AU119" s="2077"/>
      <c r="AV119" s="2077"/>
      <c r="AW119" s="1829"/>
      <c r="AX119" s="1829"/>
      <c r="AY119" s="1829"/>
      <c r="AZ119" s="1829"/>
      <c r="BA119" s="1829"/>
      <c r="BB119" s="1829"/>
      <c r="BC119" s="1829"/>
      <c r="BD119" s="1830"/>
      <c r="BE119" s="360"/>
      <c r="BF119" s="2119"/>
      <c r="BG119" s="2120"/>
      <c r="BH119" s="1834"/>
      <c r="BI119" s="1835"/>
      <c r="BJ119" s="1835"/>
      <c r="BK119" s="1835"/>
      <c r="BL119" s="1835"/>
      <c r="BM119" s="1835"/>
      <c r="BN119" s="1835"/>
      <c r="BO119" s="1835"/>
      <c r="BP119" s="1835"/>
      <c r="BQ119" s="1836"/>
      <c r="BR119" s="1829"/>
      <c r="BS119" s="1829"/>
      <c r="BT119" s="1829"/>
      <c r="BU119" s="1829"/>
      <c r="BV119" s="1829"/>
      <c r="BW119" s="1829"/>
      <c r="BX119" s="1829"/>
      <c r="BY119" s="1830"/>
      <c r="EL119" s="340"/>
      <c r="EM119" s="340"/>
      <c r="EN119" s="340"/>
      <c r="EO119" s="340"/>
      <c r="EP119" s="340"/>
    </row>
    <row r="120" spans="1:146" ht="3" customHeight="1">
      <c r="A120" s="339"/>
      <c r="B120" s="339"/>
      <c r="C120" s="2176"/>
      <c r="D120" s="2177"/>
      <c r="E120" s="2177"/>
      <c r="F120" s="2177"/>
      <c r="G120" s="2177"/>
      <c r="H120" s="2182"/>
      <c r="I120" s="2182"/>
      <c r="J120" s="2182"/>
      <c r="K120" s="2182"/>
      <c r="L120" s="2182"/>
      <c r="M120" s="2182"/>
      <c r="N120" s="2182"/>
      <c r="O120" s="2182"/>
      <c r="P120" s="2182"/>
      <c r="Q120" s="2182"/>
      <c r="R120" s="2182"/>
      <c r="S120" s="2182"/>
      <c r="T120" s="2182"/>
      <c r="U120" s="2183"/>
      <c r="V120" s="339"/>
      <c r="W120" s="2109"/>
      <c r="X120" s="2110"/>
      <c r="Y120" s="2111"/>
      <c r="Z120" s="2112"/>
      <c r="AA120" s="2112"/>
      <c r="AB120" s="2112"/>
      <c r="AC120" s="2112"/>
      <c r="AD120" s="2112"/>
      <c r="AE120" s="2113"/>
      <c r="AF120" s="1829"/>
      <c r="AG120" s="1829"/>
      <c r="AH120" s="1829"/>
      <c r="AI120" s="1829"/>
      <c r="AJ120" s="1829"/>
      <c r="AK120" s="1829"/>
      <c r="AL120" s="1829"/>
      <c r="AM120" s="1830"/>
      <c r="AN120" s="2119"/>
      <c r="AO120" s="2120"/>
      <c r="AP120" s="2077"/>
      <c r="AQ120" s="2077"/>
      <c r="AR120" s="2077"/>
      <c r="AS120" s="2077"/>
      <c r="AT120" s="2077"/>
      <c r="AU120" s="2077"/>
      <c r="AV120" s="2077"/>
      <c r="AW120" s="1829"/>
      <c r="AX120" s="1829"/>
      <c r="AY120" s="1829"/>
      <c r="AZ120" s="1829"/>
      <c r="BA120" s="1829"/>
      <c r="BB120" s="1829"/>
      <c r="BC120" s="1829"/>
      <c r="BD120" s="1830"/>
      <c r="BE120" s="360"/>
      <c r="BF120" s="2119"/>
      <c r="BG120" s="2120"/>
      <c r="BH120" s="1834"/>
      <c r="BI120" s="1835"/>
      <c r="BJ120" s="1835"/>
      <c r="BK120" s="1835"/>
      <c r="BL120" s="1835"/>
      <c r="BM120" s="1835"/>
      <c r="BN120" s="1835"/>
      <c r="BO120" s="1835"/>
      <c r="BP120" s="1835"/>
      <c r="BQ120" s="1836"/>
      <c r="BR120" s="1829"/>
      <c r="BS120" s="1829"/>
      <c r="BT120" s="1829"/>
      <c r="BU120" s="1829"/>
      <c r="BV120" s="1829"/>
      <c r="BW120" s="1829"/>
      <c r="BX120" s="1829"/>
      <c r="BY120" s="1830"/>
      <c r="EL120" s="340"/>
      <c r="EM120" s="340"/>
      <c r="EN120" s="340"/>
      <c r="EO120" s="340"/>
      <c r="EP120" s="340"/>
    </row>
    <row r="121" spans="1:146" ht="3" customHeight="1">
      <c r="A121" s="339"/>
      <c r="B121" s="339"/>
      <c r="C121" s="2178"/>
      <c r="D121" s="2179"/>
      <c r="E121" s="2179"/>
      <c r="F121" s="2179"/>
      <c r="G121" s="2179"/>
      <c r="H121" s="2184"/>
      <c r="I121" s="2184"/>
      <c r="J121" s="2184"/>
      <c r="K121" s="2184"/>
      <c r="L121" s="2184"/>
      <c r="M121" s="2184"/>
      <c r="N121" s="2184"/>
      <c r="O121" s="2184"/>
      <c r="P121" s="2184"/>
      <c r="Q121" s="2184"/>
      <c r="R121" s="2184"/>
      <c r="S121" s="2184"/>
      <c r="T121" s="2184"/>
      <c r="U121" s="2185"/>
      <c r="V121" s="339"/>
      <c r="W121" s="2109"/>
      <c r="X121" s="2110"/>
      <c r="Y121" s="2111"/>
      <c r="Z121" s="2112"/>
      <c r="AA121" s="2112"/>
      <c r="AB121" s="2112"/>
      <c r="AC121" s="2112"/>
      <c r="AD121" s="2112"/>
      <c r="AE121" s="2113"/>
      <c r="AF121" s="1829"/>
      <c r="AG121" s="1829"/>
      <c r="AH121" s="1829"/>
      <c r="AI121" s="1829"/>
      <c r="AJ121" s="1829"/>
      <c r="AK121" s="1829"/>
      <c r="AL121" s="1829"/>
      <c r="AM121" s="1830"/>
      <c r="AN121" s="2119"/>
      <c r="AO121" s="2120"/>
      <c r="AP121" s="2077"/>
      <c r="AQ121" s="2077"/>
      <c r="AR121" s="2077"/>
      <c r="AS121" s="2077"/>
      <c r="AT121" s="2077"/>
      <c r="AU121" s="2077"/>
      <c r="AV121" s="2077"/>
      <c r="AW121" s="1829"/>
      <c r="AX121" s="1829"/>
      <c r="AY121" s="1829"/>
      <c r="AZ121" s="1829"/>
      <c r="BA121" s="1829"/>
      <c r="BB121" s="1829"/>
      <c r="BC121" s="1829"/>
      <c r="BD121" s="1830"/>
      <c r="BE121" s="360"/>
      <c r="BF121" s="2119"/>
      <c r="BG121" s="2120"/>
      <c r="BH121" s="1837"/>
      <c r="BI121" s="1838"/>
      <c r="BJ121" s="1838"/>
      <c r="BK121" s="1838"/>
      <c r="BL121" s="1838"/>
      <c r="BM121" s="1838"/>
      <c r="BN121" s="1838"/>
      <c r="BO121" s="1838"/>
      <c r="BP121" s="1838"/>
      <c r="BQ121" s="1839"/>
      <c r="BR121" s="1829"/>
      <c r="BS121" s="1829"/>
      <c r="BT121" s="1829"/>
      <c r="BU121" s="1829"/>
      <c r="BV121" s="1829"/>
      <c r="BW121" s="1829"/>
      <c r="BX121" s="1829"/>
      <c r="BY121" s="1830"/>
      <c r="EL121" s="340"/>
      <c r="EM121" s="340"/>
      <c r="EN121" s="340"/>
      <c r="EO121" s="340"/>
      <c r="EP121" s="340"/>
    </row>
    <row r="122" spans="1:146" ht="3" customHeight="1">
      <c r="A122" s="339"/>
      <c r="B122" s="339"/>
      <c r="C122" s="361"/>
      <c r="D122" s="361"/>
      <c r="E122" s="361"/>
      <c r="F122" s="361"/>
      <c r="G122" s="361"/>
      <c r="H122" s="362"/>
      <c r="I122" s="362"/>
      <c r="J122" s="362"/>
      <c r="K122" s="362"/>
      <c r="L122" s="362"/>
      <c r="M122" s="362"/>
      <c r="N122" s="362"/>
      <c r="O122" s="362"/>
      <c r="P122" s="362"/>
      <c r="Q122" s="362"/>
      <c r="R122" s="362"/>
      <c r="S122" s="362"/>
      <c r="T122" s="362"/>
      <c r="U122" s="362"/>
      <c r="V122" s="339"/>
      <c r="W122" s="2109"/>
      <c r="X122" s="2110"/>
      <c r="Y122" s="1831" t="s">
        <v>694</v>
      </c>
      <c r="Z122" s="1832"/>
      <c r="AA122" s="1832"/>
      <c r="AB122" s="1832"/>
      <c r="AC122" s="1832"/>
      <c r="AD122" s="1832"/>
      <c r="AE122" s="1833"/>
      <c r="AF122" s="2148">
        <f>申告書作成!L124</f>
        <v>0</v>
      </c>
      <c r="AG122" s="2149"/>
      <c r="AH122" s="2149"/>
      <c r="AI122" s="2149"/>
      <c r="AJ122" s="2149"/>
      <c r="AK122" s="2149"/>
      <c r="AL122" s="2149"/>
      <c r="AM122" s="2150"/>
      <c r="AN122" s="2119"/>
      <c r="AO122" s="2120"/>
      <c r="AP122" s="2077" t="s">
        <v>695</v>
      </c>
      <c r="AQ122" s="2077"/>
      <c r="AR122" s="2077"/>
      <c r="AS122" s="2077"/>
      <c r="AT122" s="2077"/>
      <c r="AU122" s="2077"/>
      <c r="AV122" s="2077"/>
      <c r="AW122" s="1829">
        <f>申告書作成!AA124</f>
        <v>0</v>
      </c>
      <c r="AX122" s="1829"/>
      <c r="AY122" s="1829"/>
      <c r="AZ122" s="1829"/>
      <c r="BA122" s="1829"/>
      <c r="BB122" s="1829"/>
      <c r="BC122" s="1829"/>
      <c r="BD122" s="1830"/>
      <c r="BE122" s="360"/>
      <c r="BF122" s="2119"/>
      <c r="BG122" s="2120"/>
      <c r="BH122" s="1831" t="s">
        <v>691</v>
      </c>
      <c r="BI122" s="1832"/>
      <c r="BJ122" s="2098"/>
      <c r="BK122" s="2098"/>
      <c r="BL122" s="2098"/>
      <c r="BM122" s="2098"/>
      <c r="BN122" s="2098"/>
      <c r="BO122" s="2098"/>
      <c r="BP122" s="2098"/>
      <c r="BQ122" s="2099"/>
      <c r="BR122" s="1829">
        <f>申告書作成!L207</f>
        <v>0</v>
      </c>
      <c r="BS122" s="1829"/>
      <c r="BT122" s="1829"/>
      <c r="BU122" s="1829"/>
      <c r="BV122" s="1829"/>
      <c r="BW122" s="1829"/>
      <c r="BX122" s="1829"/>
      <c r="BY122" s="1830"/>
      <c r="EL122" s="340"/>
      <c r="EM122" s="340"/>
      <c r="EN122" s="340"/>
      <c r="EO122" s="340"/>
      <c r="EP122" s="340"/>
    </row>
    <row r="123" spans="1:146" ht="3" customHeight="1">
      <c r="A123" s="339"/>
      <c r="B123" s="339"/>
      <c r="C123" s="2273" t="s">
        <v>475</v>
      </c>
      <c r="D123" s="2273"/>
      <c r="E123" s="2273"/>
      <c r="F123" s="2273"/>
      <c r="G123" s="2273"/>
      <c r="H123" s="2273"/>
      <c r="I123" s="2273"/>
      <c r="J123" s="2273"/>
      <c r="K123" s="2273"/>
      <c r="L123" s="2273"/>
      <c r="M123" s="2273"/>
      <c r="N123" s="2273"/>
      <c r="O123" s="2273"/>
      <c r="P123" s="2273"/>
      <c r="Q123" s="2273"/>
      <c r="R123" s="2273"/>
      <c r="S123" s="2273"/>
      <c r="T123" s="2273"/>
      <c r="U123" s="2273"/>
      <c r="V123" s="339"/>
      <c r="W123" s="2109"/>
      <c r="X123" s="2110"/>
      <c r="Y123" s="1834"/>
      <c r="Z123" s="1835"/>
      <c r="AA123" s="1835"/>
      <c r="AB123" s="1835"/>
      <c r="AC123" s="1835"/>
      <c r="AD123" s="1835"/>
      <c r="AE123" s="1836"/>
      <c r="AF123" s="2151"/>
      <c r="AG123" s="2152"/>
      <c r="AH123" s="2152"/>
      <c r="AI123" s="2152"/>
      <c r="AJ123" s="2152"/>
      <c r="AK123" s="2152"/>
      <c r="AL123" s="2152"/>
      <c r="AM123" s="2153"/>
      <c r="AN123" s="2119"/>
      <c r="AO123" s="2120"/>
      <c r="AP123" s="2077"/>
      <c r="AQ123" s="2077"/>
      <c r="AR123" s="2077"/>
      <c r="AS123" s="2077"/>
      <c r="AT123" s="2077"/>
      <c r="AU123" s="2077"/>
      <c r="AV123" s="2077"/>
      <c r="AW123" s="1829"/>
      <c r="AX123" s="1829"/>
      <c r="AY123" s="1829"/>
      <c r="AZ123" s="1829"/>
      <c r="BA123" s="1829"/>
      <c r="BB123" s="1829"/>
      <c r="BC123" s="1829"/>
      <c r="BD123" s="1830"/>
      <c r="BE123" s="360"/>
      <c r="BF123" s="2119"/>
      <c r="BG123" s="2120"/>
      <c r="BH123" s="1834"/>
      <c r="BI123" s="1835"/>
      <c r="BJ123" s="2100"/>
      <c r="BK123" s="2100"/>
      <c r="BL123" s="2100"/>
      <c r="BM123" s="2100"/>
      <c r="BN123" s="2100"/>
      <c r="BO123" s="2100"/>
      <c r="BP123" s="2100"/>
      <c r="BQ123" s="2101"/>
      <c r="BR123" s="1829"/>
      <c r="BS123" s="1829"/>
      <c r="BT123" s="1829"/>
      <c r="BU123" s="1829"/>
      <c r="BV123" s="1829"/>
      <c r="BW123" s="1829"/>
      <c r="BX123" s="1829"/>
      <c r="BY123" s="1830"/>
      <c r="EL123" s="340"/>
      <c r="EM123" s="340"/>
      <c r="EN123" s="340"/>
      <c r="EO123" s="340"/>
      <c r="EP123" s="340"/>
    </row>
    <row r="124" spans="1:146" ht="3" customHeight="1">
      <c r="A124" s="339"/>
      <c r="B124" s="339"/>
      <c r="C124" s="2273"/>
      <c r="D124" s="2273"/>
      <c r="E124" s="2273"/>
      <c r="F124" s="2273"/>
      <c r="G124" s="2273"/>
      <c r="H124" s="2273"/>
      <c r="I124" s="2273"/>
      <c r="J124" s="2273"/>
      <c r="K124" s="2273"/>
      <c r="L124" s="2273"/>
      <c r="M124" s="2273"/>
      <c r="N124" s="2273"/>
      <c r="O124" s="2273"/>
      <c r="P124" s="2273"/>
      <c r="Q124" s="2273"/>
      <c r="R124" s="2273"/>
      <c r="S124" s="2273"/>
      <c r="T124" s="2273"/>
      <c r="U124" s="2273"/>
      <c r="W124" s="2109"/>
      <c r="X124" s="2110"/>
      <c r="Y124" s="1834"/>
      <c r="Z124" s="1835"/>
      <c r="AA124" s="1835"/>
      <c r="AB124" s="1835"/>
      <c r="AC124" s="1835"/>
      <c r="AD124" s="1835"/>
      <c r="AE124" s="1836"/>
      <c r="AF124" s="2151"/>
      <c r="AG124" s="2152"/>
      <c r="AH124" s="2152"/>
      <c r="AI124" s="2152"/>
      <c r="AJ124" s="2152"/>
      <c r="AK124" s="2152"/>
      <c r="AL124" s="2152"/>
      <c r="AM124" s="2153"/>
      <c r="AN124" s="2119"/>
      <c r="AO124" s="2120"/>
      <c r="AP124" s="2077"/>
      <c r="AQ124" s="2077"/>
      <c r="AR124" s="2077"/>
      <c r="AS124" s="2077"/>
      <c r="AT124" s="2077"/>
      <c r="AU124" s="2077"/>
      <c r="AV124" s="2077"/>
      <c r="AW124" s="1829"/>
      <c r="AX124" s="1829"/>
      <c r="AY124" s="1829"/>
      <c r="AZ124" s="1829"/>
      <c r="BA124" s="1829"/>
      <c r="BB124" s="1829"/>
      <c r="BC124" s="1829"/>
      <c r="BD124" s="1830"/>
      <c r="BE124" s="360"/>
      <c r="BF124" s="2119"/>
      <c r="BG124" s="2120"/>
      <c r="BH124" s="1834"/>
      <c r="BI124" s="1835"/>
      <c r="BJ124" s="2100"/>
      <c r="BK124" s="2100"/>
      <c r="BL124" s="2100"/>
      <c r="BM124" s="2100"/>
      <c r="BN124" s="2100"/>
      <c r="BO124" s="2100"/>
      <c r="BP124" s="2100"/>
      <c r="BQ124" s="2101"/>
      <c r="BR124" s="1829"/>
      <c r="BS124" s="1829"/>
      <c r="BT124" s="1829"/>
      <c r="BU124" s="1829"/>
      <c r="BV124" s="1829"/>
      <c r="BW124" s="1829"/>
      <c r="BX124" s="1829"/>
      <c r="BY124" s="1830"/>
      <c r="EL124" s="340"/>
      <c r="EM124" s="340"/>
      <c r="EN124" s="340"/>
      <c r="EO124" s="340"/>
      <c r="EP124" s="340"/>
    </row>
    <row r="125" spans="1:146" ht="3" customHeight="1">
      <c r="A125" s="339"/>
      <c r="B125" s="339"/>
      <c r="C125" s="2273"/>
      <c r="D125" s="2273"/>
      <c r="E125" s="2273"/>
      <c r="F125" s="2273"/>
      <c r="G125" s="2273"/>
      <c r="H125" s="2273"/>
      <c r="I125" s="2273"/>
      <c r="J125" s="2273"/>
      <c r="K125" s="2273"/>
      <c r="L125" s="2273"/>
      <c r="M125" s="2273"/>
      <c r="N125" s="2273"/>
      <c r="O125" s="2273"/>
      <c r="P125" s="2273"/>
      <c r="Q125" s="2273"/>
      <c r="R125" s="2273"/>
      <c r="S125" s="2273"/>
      <c r="T125" s="2273"/>
      <c r="U125" s="2273"/>
      <c r="W125" s="2109"/>
      <c r="X125" s="2110"/>
      <c r="Y125" s="1834"/>
      <c r="Z125" s="1835"/>
      <c r="AA125" s="1835"/>
      <c r="AB125" s="1835"/>
      <c r="AC125" s="1835"/>
      <c r="AD125" s="1835"/>
      <c r="AE125" s="1836"/>
      <c r="AF125" s="2151"/>
      <c r="AG125" s="2152"/>
      <c r="AH125" s="2152"/>
      <c r="AI125" s="2152"/>
      <c r="AJ125" s="2152"/>
      <c r="AK125" s="2152"/>
      <c r="AL125" s="2152"/>
      <c r="AM125" s="2153"/>
      <c r="AN125" s="2119"/>
      <c r="AO125" s="2120"/>
      <c r="AP125" s="2077"/>
      <c r="AQ125" s="2077"/>
      <c r="AR125" s="2077"/>
      <c r="AS125" s="2077"/>
      <c r="AT125" s="2077"/>
      <c r="AU125" s="2077"/>
      <c r="AV125" s="2077"/>
      <c r="AW125" s="1829"/>
      <c r="AX125" s="1829"/>
      <c r="AY125" s="1829"/>
      <c r="AZ125" s="1829"/>
      <c r="BA125" s="1829"/>
      <c r="BB125" s="1829"/>
      <c r="BC125" s="1829"/>
      <c r="BD125" s="1830"/>
      <c r="BE125" s="360"/>
      <c r="BF125" s="2119"/>
      <c r="BG125" s="2120"/>
      <c r="BH125" s="1834"/>
      <c r="BI125" s="1835"/>
      <c r="BJ125" s="2100"/>
      <c r="BK125" s="2100"/>
      <c r="BL125" s="2100"/>
      <c r="BM125" s="2100"/>
      <c r="BN125" s="2100"/>
      <c r="BO125" s="2100"/>
      <c r="BP125" s="2100"/>
      <c r="BQ125" s="2101"/>
      <c r="BR125" s="1829"/>
      <c r="BS125" s="1829"/>
      <c r="BT125" s="1829"/>
      <c r="BU125" s="1829"/>
      <c r="BV125" s="1829"/>
      <c r="BW125" s="1829"/>
      <c r="BX125" s="1829"/>
      <c r="BY125" s="1830"/>
      <c r="EL125" s="340"/>
      <c r="EM125" s="340"/>
      <c r="EN125" s="340"/>
      <c r="EO125" s="340"/>
      <c r="EP125" s="340"/>
    </row>
    <row r="126" spans="1:146" ht="3" customHeight="1">
      <c r="A126" s="339"/>
      <c r="B126" s="339"/>
      <c r="C126" s="2273"/>
      <c r="D126" s="2273"/>
      <c r="E126" s="2273"/>
      <c r="F126" s="2273"/>
      <c r="G126" s="2273"/>
      <c r="H126" s="2273"/>
      <c r="I126" s="2273"/>
      <c r="J126" s="2273"/>
      <c r="K126" s="2273"/>
      <c r="L126" s="2273"/>
      <c r="M126" s="2273"/>
      <c r="N126" s="2273"/>
      <c r="O126" s="2273"/>
      <c r="P126" s="2273"/>
      <c r="Q126" s="2273"/>
      <c r="R126" s="2273"/>
      <c r="S126" s="2273"/>
      <c r="T126" s="2273"/>
      <c r="U126" s="2273"/>
      <c r="W126" s="2109"/>
      <c r="X126" s="2110"/>
      <c r="Y126" s="1837"/>
      <c r="Z126" s="1838"/>
      <c r="AA126" s="1838"/>
      <c r="AB126" s="1838"/>
      <c r="AC126" s="1838"/>
      <c r="AD126" s="1838"/>
      <c r="AE126" s="1839"/>
      <c r="AF126" s="2154"/>
      <c r="AG126" s="2155"/>
      <c r="AH126" s="2155"/>
      <c r="AI126" s="2155"/>
      <c r="AJ126" s="2155"/>
      <c r="AK126" s="2155"/>
      <c r="AL126" s="2155"/>
      <c r="AM126" s="2156"/>
      <c r="AN126" s="2119"/>
      <c r="AO126" s="2120"/>
      <c r="AP126" s="2077"/>
      <c r="AQ126" s="2077"/>
      <c r="AR126" s="2077"/>
      <c r="AS126" s="2077"/>
      <c r="AT126" s="2077"/>
      <c r="AU126" s="2077"/>
      <c r="AV126" s="2077"/>
      <c r="AW126" s="1829"/>
      <c r="AX126" s="1829"/>
      <c r="AY126" s="1829"/>
      <c r="AZ126" s="1829"/>
      <c r="BA126" s="1829"/>
      <c r="BB126" s="1829"/>
      <c r="BC126" s="1829"/>
      <c r="BD126" s="1830"/>
      <c r="BE126" s="360"/>
      <c r="BF126" s="2119"/>
      <c r="BG126" s="2120"/>
      <c r="BH126" s="1837"/>
      <c r="BI126" s="1838"/>
      <c r="BJ126" s="2102"/>
      <c r="BK126" s="2102"/>
      <c r="BL126" s="2102"/>
      <c r="BM126" s="2102"/>
      <c r="BN126" s="2102"/>
      <c r="BO126" s="2102"/>
      <c r="BP126" s="2102"/>
      <c r="BQ126" s="2103"/>
      <c r="BR126" s="1829"/>
      <c r="BS126" s="1829"/>
      <c r="BT126" s="1829"/>
      <c r="BU126" s="1829"/>
      <c r="BV126" s="1829"/>
      <c r="BW126" s="1829"/>
      <c r="BX126" s="1829"/>
      <c r="BY126" s="1830"/>
      <c r="EL126" s="340"/>
      <c r="EM126" s="340"/>
      <c r="EN126" s="340"/>
      <c r="EO126" s="340"/>
      <c r="EP126" s="340"/>
    </row>
    <row r="127" spans="1:146" ht="3" customHeight="1">
      <c r="A127" s="339"/>
      <c r="B127" s="339"/>
      <c r="C127" s="339"/>
      <c r="D127" s="339"/>
      <c r="E127" s="339"/>
      <c r="F127" s="339"/>
      <c r="G127" s="339"/>
      <c r="H127" s="339"/>
      <c r="I127" s="339"/>
      <c r="J127" s="339"/>
      <c r="K127" s="339"/>
      <c r="L127" s="339"/>
      <c r="M127" s="339"/>
      <c r="N127" s="339"/>
      <c r="O127" s="339"/>
      <c r="P127" s="339"/>
      <c r="Q127" s="339"/>
      <c r="R127" s="339"/>
      <c r="S127" s="339"/>
      <c r="T127" s="339"/>
      <c r="U127" s="339"/>
      <c r="W127" s="2109" t="s">
        <v>697</v>
      </c>
      <c r="X127" s="2110"/>
      <c r="Y127" s="2111" t="s">
        <v>698</v>
      </c>
      <c r="Z127" s="2112"/>
      <c r="AA127" s="2112"/>
      <c r="AB127" s="2112"/>
      <c r="AC127" s="2112"/>
      <c r="AD127" s="2112"/>
      <c r="AE127" s="2113"/>
      <c r="AF127" s="2114">
        <f>申告書作成!L126</f>
        <v>0</v>
      </c>
      <c r="AG127" s="2115"/>
      <c r="AH127" s="2115"/>
      <c r="AI127" s="2115"/>
      <c r="AJ127" s="2115"/>
      <c r="AK127" s="2115"/>
      <c r="AL127" s="2115"/>
      <c r="AM127" s="2116"/>
      <c r="AN127" s="2119"/>
      <c r="AO127" s="2120"/>
      <c r="AP127" s="2077" t="s">
        <v>699</v>
      </c>
      <c r="AQ127" s="2077"/>
      <c r="AR127" s="2077"/>
      <c r="AS127" s="2077"/>
      <c r="AT127" s="2077"/>
      <c r="AU127" s="2077"/>
      <c r="AV127" s="2077"/>
      <c r="AW127" s="1829">
        <f>申告書作成!AA126</f>
        <v>0</v>
      </c>
      <c r="AX127" s="1829"/>
      <c r="AY127" s="1829"/>
      <c r="AZ127" s="1829"/>
      <c r="BA127" s="1829"/>
      <c r="BB127" s="1829"/>
      <c r="BC127" s="1829"/>
      <c r="BD127" s="1830"/>
      <c r="BE127" s="360"/>
      <c r="BF127" s="2119"/>
      <c r="BG127" s="2120"/>
      <c r="BH127" s="1831" t="s">
        <v>741</v>
      </c>
      <c r="BI127" s="1832"/>
      <c r="BJ127" s="2098"/>
      <c r="BK127" s="2098"/>
      <c r="BL127" s="2098"/>
      <c r="BM127" s="2098"/>
      <c r="BN127" s="2098"/>
      <c r="BO127" s="2098"/>
      <c r="BP127" s="2098"/>
      <c r="BQ127" s="2099"/>
      <c r="BR127" s="1829">
        <f>申告書作成!L209</f>
        <v>0</v>
      </c>
      <c r="BS127" s="1829"/>
      <c r="BT127" s="1829"/>
      <c r="BU127" s="1829"/>
      <c r="BV127" s="1829"/>
      <c r="BW127" s="1829"/>
      <c r="BX127" s="1829"/>
      <c r="BY127" s="1830"/>
      <c r="EL127" s="340"/>
      <c r="EM127" s="340"/>
      <c r="EN127" s="340"/>
      <c r="EO127" s="340"/>
      <c r="EP127" s="340"/>
    </row>
    <row r="128" spans="1:146" ht="3" customHeight="1">
      <c r="A128" s="339"/>
      <c r="B128" s="339"/>
      <c r="C128" s="2274" t="s">
        <v>151</v>
      </c>
      <c r="D128" s="2275"/>
      <c r="E128" s="2275"/>
      <c r="F128" s="2275"/>
      <c r="G128" s="2275"/>
      <c r="H128" s="2275"/>
      <c r="I128" s="2275"/>
      <c r="J128" s="2404">
        <f>申告書作成!T40</f>
        <v>0</v>
      </c>
      <c r="K128" s="2405"/>
      <c r="L128" s="2405"/>
      <c r="M128" s="2405"/>
      <c r="N128" s="2405"/>
      <c r="O128" s="2405"/>
      <c r="P128" s="2405"/>
      <c r="Q128" s="2405"/>
      <c r="R128" s="2405"/>
      <c r="S128" s="2405"/>
      <c r="T128" s="2405"/>
      <c r="U128" s="2406" t="s">
        <v>171</v>
      </c>
      <c r="W128" s="2109"/>
      <c r="X128" s="2110"/>
      <c r="Y128" s="2111"/>
      <c r="Z128" s="2112"/>
      <c r="AA128" s="2112"/>
      <c r="AB128" s="2112"/>
      <c r="AC128" s="2112"/>
      <c r="AD128" s="2112"/>
      <c r="AE128" s="2113"/>
      <c r="AF128" s="2114"/>
      <c r="AG128" s="2115"/>
      <c r="AH128" s="2115"/>
      <c r="AI128" s="2115"/>
      <c r="AJ128" s="2115"/>
      <c r="AK128" s="2115"/>
      <c r="AL128" s="2115"/>
      <c r="AM128" s="2116"/>
      <c r="AN128" s="2119"/>
      <c r="AO128" s="2120"/>
      <c r="AP128" s="2077"/>
      <c r="AQ128" s="2077"/>
      <c r="AR128" s="2077"/>
      <c r="AS128" s="2077"/>
      <c r="AT128" s="2077"/>
      <c r="AU128" s="2077"/>
      <c r="AV128" s="2077"/>
      <c r="AW128" s="1829"/>
      <c r="AX128" s="1829"/>
      <c r="AY128" s="1829"/>
      <c r="AZ128" s="1829"/>
      <c r="BA128" s="1829"/>
      <c r="BB128" s="1829"/>
      <c r="BC128" s="1829"/>
      <c r="BD128" s="1830"/>
      <c r="BE128" s="360"/>
      <c r="BF128" s="2119"/>
      <c r="BG128" s="2120"/>
      <c r="BH128" s="1834"/>
      <c r="BI128" s="1835"/>
      <c r="BJ128" s="2100"/>
      <c r="BK128" s="2100"/>
      <c r="BL128" s="2100"/>
      <c r="BM128" s="2100"/>
      <c r="BN128" s="2100"/>
      <c r="BO128" s="2100"/>
      <c r="BP128" s="2100"/>
      <c r="BQ128" s="2101"/>
      <c r="BR128" s="1829"/>
      <c r="BS128" s="1829"/>
      <c r="BT128" s="1829"/>
      <c r="BU128" s="1829"/>
      <c r="BV128" s="1829"/>
      <c r="BW128" s="1829"/>
      <c r="BX128" s="1829"/>
      <c r="BY128" s="1830"/>
      <c r="EL128" s="340"/>
      <c r="EM128" s="340"/>
      <c r="EN128" s="340"/>
      <c r="EO128" s="340"/>
      <c r="EP128" s="340"/>
    </row>
    <row r="129" spans="1:146" ht="3" customHeight="1">
      <c r="A129" s="339"/>
      <c r="B129" s="339"/>
      <c r="C129" s="2170"/>
      <c r="D129" s="2171"/>
      <c r="E129" s="2171"/>
      <c r="F129" s="2171"/>
      <c r="G129" s="2171"/>
      <c r="H129" s="2171"/>
      <c r="I129" s="2171"/>
      <c r="J129" s="2240"/>
      <c r="K129" s="2241"/>
      <c r="L129" s="2241"/>
      <c r="M129" s="2241"/>
      <c r="N129" s="2241"/>
      <c r="O129" s="2241"/>
      <c r="P129" s="2241"/>
      <c r="Q129" s="2241"/>
      <c r="R129" s="2241"/>
      <c r="S129" s="2241"/>
      <c r="T129" s="2241"/>
      <c r="U129" s="2219"/>
      <c r="W129" s="2109"/>
      <c r="X129" s="2110"/>
      <c r="Y129" s="2111"/>
      <c r="Z129" s="2112"/>
      <c r="AA129" s="2112"/>
      <c r="AB129" s="2112"/>
      <c r="AC129" s="2112"/>
      <c r="AD129" s="2112"/>
      <c r="AE129" s="2113"/>
      <c r="AF129" s="2114"/>
      <c r="AG129" s="2115"/>
      <c r="AH129" s="2115"/>
      <c r="AI129" s="2115"/>
      <c r="AJ129" s="2115"/>
      <c r="AK129" s="2115"/>
      <c r="AL129" s="2115"/>
      <c r="AM129" s="2116"/>
      <c r="AN129" s="2119"/>
      <c r="AO129" s="2120"/>
      <c r="AP129" s="2077"/>
      <c r="AQ129" s="2077"/>
      <c r="AR129" s="2077"/>
      <c r="AS129" s="2077"/>
      <c r="AT129" s="2077"/>
      <c r="AU129" s="2077"/>
      <c r="AV129" s="2077"/>
      <c r="AW129" s="1829"/>
      <c r="AX129" s="1829"/>
      <c r="AY129" s="1829"/>
      <c r="AZ129" s="1829"/>
      <c r="BA129" s="1829"/>
      <c r="BB129" s="1829"/>
      <c r="BC129" s="1829"/>
      <c r="BD129" s="1830"/>
      <c r="BE129" s="360"/>
      <c r="BF129" s="2119"/>
      <c r="BG129" s="2120"/>
      <c r="BH129" s="1834"/>
      <c r="BI129" s="1835"/>
      <c r="BJ129" s="2100"/>
      <c r="BK129" s="2100"/>
      <c r="BL129" s="2100"/>
      <c r="BM129" s="2100"/>
      <c r="BN129" s="2100"/>
      <c r="BO129" s="2100"/>
      <c r="BP129" s="2100"/>
      <c r="BQ129" s="2101"/>
      <c r="BR129" s="1829"/>
      <c r="BS129" s="1829"/>
      <c r="BT129" s="1829"/>
      <c r="BU129" s="1829"/>
      <c r="BV129" s="1829"/>
      <c r="BW129" s="1829"/>
      <c r="BX129" s="1829"/>
      <c r="BY129" s="1830"/>
      <c r="EL129" s="340"/>
      <c r="EM129" s="340"/>
      <c r="EN129" s="340"/>
      <c r="EO129" s="340"/>
      <c r="EP129" s="340"/>
    </row>
    <row r="130" spans="1:146" ht="3" customHeight="1">
      <c r="A130" s="339"/>
      <c r="B130" s="339"/>
      <c r="C130" s="2170"/>
      <c r="D130" s="2171"/>
      <c r="E130" s="2171"/>
      <c r="F130" s="2171"/>
      <c r="G130" s="2171"/>
      <c r="H130" s="2171"/>
      <c r="I130" s="2171"/>
      <c r="J130" s="2240"/>
      <c r="K130" s="2241"/>
      <c r="L130" s="2241"/>
      <c r="M130" s="2241"/>
      <c r="N130" s="2241"/>
      <c r="O130" s="2241"/>
      <c r="P130" s="2241"/>
      <c r="Q130" s="2241"/>
      <c r="R130" s="2241"/>
      <c r="S130" s="2241"/>
      <c r="T130" s="2241"/>
      <c r="U130" s="2219"/>
      <c r="W130" s="2109"/>
      <c r="X130" s="2110"/>
      <c r="Y130" s="2111"/>
      <c r="Z130" s="2112"/>
      <c r="AA130" s="2112"/>
      <c r="AB130" s="2112"/>
      <c r="AC130" s="2112"/>
      <c r="AD130" s="2112"/>
      <c r="AE130" s="2113"/>
      <c r="AF130" s="2114"/>
      <c r="AG130" s="2115"/>
      <c r="AH130" s="2115"/>
      <c r="AI130" s="2115"/>
      <c r="AJ130" s="2115"/>
      <c r="AK130" s="2115"/>
      <c r="AL130" s="2115"/>
      <c r="AM130" s="2116"/>
      <c r="AN130" s="2119"/>
      <c r="AO130" s="2120"/>
      <c r="AP130" s="2077"/>
      <c r="AQ130" s="2077"/>
      <c r="AR130" s="2077"/>
      <c r="AS130" s="2077"/>
      <c r="AT130" s="2077"/>
      <c r="AU130" s="2077"/>
      <c r="AV130" s="2077"/>
      <c r="AW130" s="1829"/>
      <c r="AX130" s="1829"/>
      <c r="AY130" s="1829"/>
      <c r="AZ130" s="1829"/>
      <c r="BA130" s="1829"/>
      <c r="BB130" s="1829"/>
      <c r="BC130" s="1829"/>
      <c r="BD130" s="1830"/>
      <c r="BE130" s="360"/>
      <c r="BF130" s="2119"/>
      <c r="BG130" s="2120"/>
      <c r="BH130" s="1834"/>
      <c r="BI130" s="1835"/>
      <c r="BJ130" s="2100"/>
      <c r="BK130" s="2100"/>
      <c r="BL130" s="2100"/>
      <c r="BM130" s="2100"/>
      <c r="BN130" s="2100"/>
      <c r="BO130" s="2100"/>
      <c r="BP130" s="2100"/>
      <c r="BQ130" s="2101"/>
      <c r="BR130" s="1829"/>
      <c r="BS130" s="1829"/>
      <c r="BT130" s="1829"/>
      <c r="BU130" s="1829"/>
      <c r="BV130" s="1829"/>
      <c r="BW130" s="1829"/>
      <c r="BX130" s="1829"/>
      <c r="BY130" s="1830"/>
      <c r="EL130" s="340"/>
      <c r="EM130" s="340"/>
      <c r="EN130" s="340"/>
      <c r="EO130" s="340"/>
      <c r="EP130" s="340"/>
    </row>
    <row r="131" spans="1:146" ht="3" customHeight="1">
      <c r="A131" s="339"/>
      <c r="B131" s="339"/>
      <c r="C131" s="2170"/>
      <c r="D131" s="2171"/>
      <c r="E131" s="2171"/>
      <c r="F131" s="2171"/>
      <c r="G131" s="2171"/>
      <c r="H131" s="2171"/>
      <c r="I131" s="2171"/>
      <c r="J131" s="2240"/>
      <c r="K131" s="2241"/>
      <c r="L131" s="2241"/>
      <c r="M131" s="2241"/>
      <c r="N131" s="2241"/>
      <c r="O131" s="2241"/>
      <c r="P131" s="2241"/>
      <c r="Q131" s="2241"/>
      <c r="R131" s="2241"/>
      <c r="S131" s="2241"/>
      <c r="T131" s="2241"/>
      <c r="U131" s="2219"/>
      <c r="W131" s="2109"/>
      <c r="X131" s="2110"/>
      <c r="Y131" s="2111"/>
      <c r="Z131" s="2112"/>
      <c r="AA131" s="2112"/>
      <c r="AB131" s="2112"/>
      <c r="AC131" s="2112"/>
      <c r="AD131" s="2112"/>
      <c r="AE131" s="2113"/>
      <c r="AF131" s="2114"/>
      <c r="AG131" s="2115"/>
      <c r="AH131" s="2115"/>
      <c r="AI131" s="2115"/>
      <c r="AJ131" s="2115"/>
      <c r="AK131" s="2115"/>
      <c r="AL131" s="2115"/>
      <c r="AM131" s="2116"/>
      <c r="AN131" s="2119"/>
      <c r="AO131" s="2120"/>
      <c r="AP131" s="2077"/>
      <c r="AQ131" s="2077"/>
      <c r="AR131" s="2077"/>
      <c r="AS131" s="2077"/>
      <c r="AT131" s="2077"/>
      <c r="AU131" s="2077"/>
      <c r="AV131" s="2077"/>
      <c r="AW131" s="1829"/>
      <c r="AX131" s="1829"/>
      <c r="AY131" s="1829"/>
      <c r="AZ131" s="1829"/>
      <c r="BA131" s="1829"/>
      <c r="BB131" s="1829"/>
      <c r="BC131" s="1829"/>
      <c r="BD131" s="1830"/>
      <c r="BE131" s="360"/>
      <c r="BF131" s="2121"/>
      <c r="BG131" s="2122"/>
      <c r="BH131" s="1837"/>
      <c r="BI131" s="1838"/>
      <c r="BJ131" s="2102"/>
      <c r="BK131" s="2102"/>
      <c r="BL131" s="2102"/>
      <c r="BM131" s="2102"/>
      <c r="BN131" s="2102"/>
      <c r="BO131" s="2102"/>
      <c r="BP131" s="2102"/>
      <c r="BQ131" s="2103"/>
      <c r="BR131" s="1829"/>
      <c r="BS131" s="1829"/>
      <c r="BT131" s="1829"/>
      <c r="BU131" s="1829"/>
      <c r="BV131" s="1829"/>
      <c r="BW131" s="1829"/>
      <c r="BX131" s="1829"/>
      <c r="BY131" s="1830"/>
      <c r="EL131" s="340"/>
      <c r="EM131" s="340"/>
      <c r="EN131" s="340"/>
      <c r="EO131" s="340"/>
      <c r="EP131" s="340"/>
    </row>
    <row r="132" spans="1:146" ht="3" customHeight="1">
      <c r="A132" s="339"/>
      <c r="B132" s="339"/>
      <c r="C132" s="2170"/>
      <c r="D132" s="2171"/>
      <c r="E132" s="2171"/>
      <c r="F132" s="2171"/>
      <c r="G132" s="2171"/>
      <c r="H132" s="2171"/>
      <c r="I132" s="2171"/>
      <c r="J132" s="2242"/>
      <c r="K132" s="2243"/>
      <c r="L132" s="2243"/>
      <c r="M132" s="2243"/>
      <c r="N132" s="2243"/>
      <c r="O132" s="2243"/>
      <c r="P132" s="2243"/>
      <c r="Q132" s="2243"/>
      <c r="R132" s="2243"/>
      <c r="S132" s="2243"/>
      <c r="T132" s="2243"/>
      <c r="U132" s="2220"/>
      <c r="W132" s="2109"/>
      <c r="X132" s="2110"/>
      <c r="Y132" s="2160" t="s">
        <v>701</v>
      </c>
      <c r="Z132" s="2105"/>
      <c r="AA132" s="2105"/>
      <c r="AB132" s="2105"/>
      <c r="AC132" s="2105"/>
      <c r="AD132" s="2105"/>
      <c r="AE132" s="2106"/>
      <c r="AF132" s="1829">
        <f>申告書作成!L128</f>
        <v>0</v>
      </c>
      <c r="AG132" s="1829"/>
      <c r="AH132" s="1829"/>
      <c r="AI132" s="1829"/>
      <c r="AJ132" s="1829"/>
      <c r="AK132" s="1829"/>
      <c r="AL132" s="1829"/>
      <c r="AM132" s="1830"/>
      <c r="AN132" s="2119"/>
      <c r="AO132" s="2120"/>
      <c r="AP132" s="2077" t="s">
        <v>702</v>
      </c>
      <c r="AQ132" s="2077"/>
      <c r="AR132" s="2077"/>
      <c r="AS132" s="2077"/>
      <c r="AT132" s="2077"/>
      <c r="AU132" s="2077"/>
      <c r="AV132" s="2077"/>
      <c r="AW132" s="1829">
        <f>申告書作成!AA128</f>
        <v>0</v>
      </c>
      <c r="AX132" s="1829"/>
      <c r="AY132" s="1829"/>
      <c r="AZ132" s="1829"/>
      <c r="BA132" s="1829"/>
      <c r="BB132" s="1829"/>
      <c r="BC132" s="1829"/>
      <c r="BD132" s="1830"/>
      <c r="BE132" s="360"/>
      <c r="BF132" s="2142" t="s">
        <v>696</v>
      </c>
      <c r="BG132" s="2143"/>
      <c r="BH132" s="2143"/>
      <c r="BI132" s="2143"/>
      <c r="BJ132" s="2143"/>
      <c r="BK132" s="2143"/>
      <c r="BL132" s="2143"/>
      <c r="BM132" s="2143"/>
      <c r="BN132" s="2143"/>
      <c r="BO132" s="2143"/>
      <c r="BP132" s="2143"/>
      <c r="BQ132" s="1990"/>
      <c r="BR132" s="2107">
        <f>申告書作成!L211</f>
        <v>0</v>
      </c>
      <c r="BS132" s="2107"/>
      <c r="BT132" s="2107"/>
      <c r="BU132" s="2107"/>
      <c r="BV132" s="2107"/>
      <c r="BW132" s="2107"/>
      <c r="BX132" s="2107"/>
      <c r="BY132" s="2108"/>
      <c r="BZ132" s="363"/>
      <c r="CA132" s="363"/>
      <c r="EL132" s="340"/>
      <c r="EM132" s="340"/>
      <c r="EN132" s="340"/>
      <c r="EO132" s="340"/>
      <c r="EP132" s="340"/>
    </row>
    <row r="133" spans="1:146" ht="3" customHeight="1">
      <c r="A133" s="339"/>
      <c r="B133" s="339"/>
      <c r="C133" s="2170" t="s">
        <v>152</v>
      </c>
      <c r="D133" s="2171"/>
      <c r="E133" s="2171"/>
      <c r="F133" s="2171"/>
      <c r="G133" s="2171"/>
      <c r="H133" s="2171"/>
      <c r="I133" s="2171"/>
      <c r="J133" s="2223">
        <f>申告書作成!T41</f>
        <v>0</v>
      </c>
      <c r="K133" s="2223"/>
      <c r="L133" s="2223"/>
      <c r="M133" s="2223"/>
      <c r="N133" s="2223"/>
      <c r="O133" s="2223"/>
      <c r="P133" s="2223"/>
      <c r="Q133" s="2223"/>
      <c r="R133" s="2223"/>
      <c r="S133" s="2223"/>
      <c r="T133" s="2223"/>
      <c r="U133" s="2224"/>
      <c r="W133" s="2109"/>
      <c r="X133" s="2110"/>
      <c r="Y133" s="2160"/>
      <c r="Z133" s="2105"/>
      <c r="AA133" s="2105"/>
      <c r="AB133" s="2105"/>
      <c r="AC133" s="2105"/>
      <c r="AD133" s="2105"/>
      <c r="AE133" s="2106"/>
      <c r="AF133" s="1829"/>
      <c r="AG133" s="1829"/>
      <c r="AH133" s="1829"/>
      <c r="AI133" s="1829"/>
      <c r="AJ133" s="1829"/>
      <c r="AK133" s="1829"/>
      <c r="AL133" s="1829"/>
      <c r="AM133" s="1830"/>
      <c r="AN133" s="2119"/>
      <c r="AO133" s="2120"/>
      <c r="AP133" s="2077"/>
      <c r="AQ133" s="2077"/>
      <c r="AR133" s="2077"/>
      <c r="AS133" s="2077"/>
      <c r="AT133" s="2077"/>
      <c r="AU133" s="2077"/>
      <c r="AV133" s="2077"/>
      <c r="AW133" s="1829"/>
      <c r="AX133" s="1829"/>
      <c r="AY133" s="1829"/>
      <c r="AZ133" s="1829"/>
      <c r="BA133" s="1829"/>
      <c r="BB133" s="1829"/>
      <c r="BC133" s="1829"/>
      <c r="BD133" s="1830"/>
      <c r="BE133" s="360"/>
      <c r="BF133" s="2144"/>
      <c r="BG133" s="2001"/>
      <c r="BH133" s="2001"/>
      <c r="BI133" s="2001"/>
      <c r="BJ133" s="2001"/>
      <c r="BK133" s="2001"/>
      <c r="BL133" s="2001"/>
      <c r="BM133" s="2001"/>
      <c r="BN133" s="2001"/>
      <c r="BO133" s="2001"/>
      <c r="BP133" s="2001"/>
      <c r="BQ133" s="2145"/>
      <c r="BR133" s="2107"/>
      <c r="BS133" s="2107"/>
      <c r="BT133" s="2107"/>
      <c r="BU133" s="2107"/>
      <c r="BV133" s="2107"/>
      <c r="BW133" s="2107"/>
      <c r="BX133" s="2107"/>
      <c r="BY133" s="2108"/>
      <c r="BZ133" s="363"/>
      <c r="CA133" s="363"/>
      <c r="EL133" s="340"/>
      <c r="EM133" s="340"/>
      <c r="EN133" s="340"/>
      <c r="EO133" s="340"/>
      <c r="EP133" s="340"/>
    </row>
    <row r="134" spans="1:146" ht="3" customHeight="1">
      <c r="A134" s="339"/>
      <c r="B134" s="339"/>
      <c r="C134" s="2170"/>
      <c r="D134" s="2171"/>
      <c r="E134" s="2171"/>
      <c r="F134" s="2171"/>
      <c r="G134" s="2171"/>
      <c r="H134" s="2171"/>
      <c r="I134" s="2171"/>
      <c r="J134" s="2223"/>
      <c r="K134" s="2223"/>
      <c r="L134" s="2223"/>
      <c r="M134" s="2223"/>
      <c r="N134" s="2223"/>
      <c r="O134" s="2223"/>
      <c r="P134" s="2223"/>
      <c r="Q134" s="2223"/>
      <c r="R134" s="2223"/>
      <c r="S134" s="2223"/>
      <c r="T134" s="2223"/>
      <c r="U134" s="2224"/>
      <c r="W134" s="2109"/>
      <c r="X134" s="2110"/>
      <c r="Y134" s="2160"/>
      <c r="Z134" s="2105"/>
      <c r="AA134" s="2105"/>
      <c r="AB134" s="2105"/>
      <c r="AC134" s="2105"/>
      <c r="AD134" s="2105"/>
      <c r="AE134" s="2106"/>
      <c r="AF134" s="1829"/>
      <c r="AG134" s="1829"/>
      <c r="AH134" s="1829"/>
      <c r="AI134" s="1829"/>
      <c r="AJ134" s="1829"/>
      <c r="AK134" s="1829"/>
      <c r="AL134" s="1829"/>
      <c r="AM134" s="1830"/>
      <c r="AN134" s="2119"/>
      <c r="AO134" s="2120"/>
      <c r="AP134" s="2077"/>
      <c r="AQ134" s="2077"/>
      <c r="AR134" s="2077"/>
      <c r="AS134" s="2077"/>
      <c r="AT134" s="2077"/>
      <c r="AU134" s="2077"/>
      <c r="AV134" s="2077"/>
      <c r="AW134" s="1829"/>
      <c r="AX134" s="1829"/>
      <c r="AY134" s="1829"/>
      <c r="AZ134" s="1829"/>
      <c r="BA134" s="1829"/>
      <c r="BB134" s="1829"/>
      <c r="BC134" s="1829"/>
      <c r="BD134" s="1830"/>
      <c r="BE134" s="360"/>
      <c r="BF134" s="2144"/>
      <c r="BG134" s="2001"/>
      <c r="BH134" s="2001"/>
      <c r="BI134" s="2001"/>
      <c r="BJ134" s="2001"/>
      <c r="BK134" s="2001"/>
      <c r="BL134" s="2001"/>
      <c r="BM134" s="2001"/>
      <c r="BN134" s="2001"/>
      <c r="BO134" s="2001"/>
      <c r="BP134" s="2001"/>
      <c r="BQ134" s="2145"/>
      <c r="BR134" s="2107"/>
      <c r="BS134" s="2107"/>
      <c r="BT134" s="2107"/>
      <c r="BU134" s="2107"/>
      <c r="BV134" s="2107"/>
      <c r="BW134" s="2107"/>
      <c r="BX134" s="2107"/>
      <c r="BY134" s="2108"/>
      <c r="BZ134" s="363"/>
      <c r="CA134" s="363"/>
      <c r="EL134" s="340"/>
      <c r="EM134" s="340"/>
      <c r="EN134" s="340"/>
      <c r="EO134" s="340"/>
      <c r="EP134" s="340"/>
    </row>
    <row r="135" spans="1:146" ht="3" customHeight="1">
      <c r="A135" s="339"/>
      <c r="B135" s="339"/>
      <c r="C135" s="2170"/>
      <c r="D135" s="2171"/>
      <c r="E135" s="2171"/>
      <c r="F135" s="2171"/>
      <c r="G135" s="2171"/>
      <c r="H135" s="2171"/>
      <c r="I135" s="2171"/>
      <c r="J135" s="2223"/>
      <c r="K135" s="2223"/>
      <c r="L135" s="2223"/>
      <c r="M135" s="2223"/>
      <c r="N135" s="2223"/>
      <c r="O135" s="2223"/>
      <c r="P135" s="2223"/>
      <c r="Q135" s="2223"/>
      <c r="R135" s="2223"/>
      <c r="S135" s="2223"/>
      <c r="T135" s="2223"/>
      <c r="U135" s="2224"/>
      <c r="W135" s="2109"/>
      <c r="X135" s="2110"/>
      <c r="Y135" s="2160"/>
      <c r="Z135" s="2105"/>
      <c r="AA135" s="2105"/>
      <c r="AB135" s="2105"/>
      <c r="AC135" s="2105"/>
      <c r="AD135" s="2105"/>
      <c r="AE135" s="2106"/>
      <c r="AF135" s="1829"/>
      <c r="AG135" s="1829"/>
      <c r="AH135" s="1829"/>
      <c r="AI135" s="1829"/>
      <c r="AJ135" s="1829"/>
      <c r="AK135" s="1829"/>
      <c r="AL135" s="1829"/>
      <c r="AM135" s="1830"/>
      <c r="AN135" s="2119"/>
      <c r="AO135" s="2120"/>
      <c r="AP135" s="2077"/>
      <c r="AQ135" s="2077"/>
      <c r="AR135" s="2077"/>
      <c r="AS135" s="2077"/>
      <c r="AT135" s="2077"/>
      <c r="AU135" s="2077"/>
      <c r="AV135" s="2077"/>
      <c r="AW135" s="1829"/>
      <c r="AX135" s="1829"/>
      <c r="AY135" s="1829"/>
      <c r="AZ135" s="1829"/>
      <c r="BA135" s="1829"/>
      <c r="BB135" s="1829"/>
      <c r="BC135" s="1829"/>
      <c r="BD135" s="1830"/>
      <c r="BE135" s="360"/>
      <c r="BF135" s="2144"/>
      <c r="BG135" s="2001"/>
      <c r="BH135" s="2001"/>
      <c r="BI135" s="2001"/>
      <c r="BJ135" s="2001"/>
      <c r="BK135" s="2001"/>
      <c r="BL135" s="2001"/>
      <c r="BM135" s="2001"/>
      <c r="BN135" s="2001"/>
      <c r="BO135" s="2001"/>
      <c r="BP135" s="2001"/>
      <c r="BQ135" s="2145"/>
      <c r="BR135" s="2107"/>
      <c r="BS135" s="2107"/>
      <c r="BT135" s="2107"/>
      <c r="BU135" s="2107"/>
      <c r="BV135" s="2107"/>
      <c r="BW135" s="2107"/>
      <c r="BX135" s="2107"/>
      <c r="BY135" s="2108"/>
      <c r="BZ135" s="364"/>
      <c r="CA135" s="364"/>
      <c r="EL135" s="340"/>
      <c r="EM135" s="340"/>
      <c r="EN135" s="340"/>
      <c r="EO135" s="340"/>
      <c r="EP135" s="340"/>
    </row>
    <row r="136" spans="1:146" ht="3" customHeight="1">
      <c r="A136" s="339"/>
      <c r="B136" s="339"/>
      <c r="C136" s="2170"/>
      <c r="D136" s="2171"/>
      <c r="E136" s="2171"/>
      <c r="F136" s="2171"/>
      <c r="G136" s="2171"/>
      <c r="H136" s="2171"/>
      <c r="I136" s="2171"/>
      <c r="J136" s="2223"/>
      <c r="K136" s="2223"/>
      <c r="L136" s="2223"/>
      <c r="M136" s="2223"/>
      <c r="N136" s="2223"/>
      <c r="O136" s="2223"/>
      <c r="P136" s="2223"/>
      <c r="Q136" s="2223"/>
      <c r="R136" s="2223"/>
      <c r="S136" s="2223"/>
      <c r="T136" s="2223"/>
      <c r="U136" s="2224"/>
      <c r="W136" s="2109"/>
      <c r="X136" s="2110"/>
      <c r="Y136" s="2160"/>
      <c r="Z136" s="2105"/>
      <c r="AA136" s="2105"/>
      <c r="AB136" s="2105"/>
      <c r="AC136" s="2105"/>
      <c r="AD136" s="2105"/>
      <c r="AE136" s="2106"/>
      <c r="AF136" s="1829"/>
      <c r="AG136" s="1829"/>
      <c r="AH136" s="1829"/>
      <c r="AI136" s="1829"/>
      <c r="AJ136" s="1829"/>
      <c r="AK136" s="1829"/>
      <c r="AL136" s="1829"/>
      <c r="AM136" s="1830"/>
      <c r="AN136" s="2119"/>
      <c r="AO136" s="2120"/>
      <c r="AP136" s="2077"/>
      <c r="AQ136" s="2077"/>
      <c r="AR136" s="2077"/>
      <c r="AS136" s="2077"/>
      <c r="AT136" s="2077"/>
      <c r="AU136" s="2077"/>
      <c r="AV136" s="2077"/>
      <c r="AW136" s="1829"/>
      <c r="AX136" s="1829"/>
      <c r="AY136" s="1829"/>
      <c r="AZ136" s="1829"/>
      <c r="BA136" s="1829"/>
      <c r="BB136" s="1829"/>
      <c r="BC136" s="1829"/>
      <c r="BD136" s="1830"/>
      <c r="BE136" s="360"/>
      <c r="BF136" s="2146"/>
      <c r="BG136" s="2004"/>
      <c r="BH136" s="2004"/>
      <c r="BI136" s="2004"/>
      <c r="BJ136" s="2004"/>
      <c r="BK136" s="2004"/>
      <c r="BL136" s="2004"/>
      <c r="BM136" s="2004"/>
      <c r="BN136" s="2004"/>
      <c r="BO136" s="2004"/>
      <c r="BP136" s="2004"/>
      <c r="BQ136" s="1969"/>
      <c r="BR136" s="2107"/>
      <c r="BS136" s="2107"/>
      <c r="BT136" s="2107"/>
      <c r="BU136" s="2107"/>
      <c r="BV136" s="2107"/>
      <c r="BW136" s="2107"/>
      <c r="BX136" s="2107"/>
      <c r="BY136" s="2108"/>
      <c r="BZ136" s="364"/>
      <c r="CA136" s="364"/>
      <c r="EL136" s="340"/>
      <c r="EM136" s="340"/>
      <c r="EN136" s="340"/>
      <c r="EO136" s="340"/>
      <c r="EP136" s="340"/>
    </row>
    <row r="137" spans="1:146" ht="3" customHeight="1">
      <c r="A137" s="339"/>
      <c r="B137" s="339"/>
      <c r="C137" s="2170"/>
      <c r="D137" s="2171"/>
      <c r="E137" s="2171"/>
      <c r="F137" s="2171"/>
      <c r="G137" s="2171"/>
      <c r="H137" s="2171"/>
      <c r="I137" s="2171"/>
      <c r="J137" s="2223"/>
      <c r="K137" s="2223"/>
      <c r="L137" s="2223"/>
      <c r="M137" s="2223"/>
      <c r="N137" s="2223"/>
      <c r="O137" s="2223"/>
      <c r="P137" s="2223"/>
      <c r="Q137" s="2223"/>
      <c r="R137" s="2223"/>
      <c r="S137" s="2223"/>
      <c r="T137" s="2223"/>
      <c r="U137" s="2224"/>
      <c r="W137" s="2109"/>
      <c r="X137" s="2110"/>
      <c r="Y137" s="2160" t="s">
        <v>704</v>
      </c>
      <c r="Z137" s="2105"/>
      <c r="AA137" s="2105"/>
      <c r="AB137" s="2105"/>
      <c r="AC137" s="2105"/>
      <c r="AD137" s="2105"/>
      <c r="AE137" s="2106"/>
      <c r="AF137" s="2107">
        <f>申告書作成!L130</f>
        <v>0</v>
      </c>
      <c r="AG137" s="2107"/>
      <c r="AH137" s="2107"/>
      <c r="AI137" s="2107"/>
      <c r="AJ137" s="2107"/>
      <c r="AK137" s="2107"/>
      <c r="AL137" s="2107"/>
      <c r="AM137" s="2108"/>
      <c r="AN137" s="2119"/>
      <c r="AO137" s="2120"/>
      <c r="AP137" s="2077" t="s">
        <v>705</v>
      </c>
      <c r="AQ137" s="2077"/>
      <c r="AR137" s="2077"/>
      <c r="AS137" s="2077"/>
      <c r="AT137" s="2077"/>
      <c r="AU137" s="2077"/>
      <c r="AV137" s="2077"/>
      <c r="AW137" s="1829">
        <f>申告書作成!AA130</f>
        <v>0</v>
      </c>
      <c r="AX137" s="1829"/>
      <c r="AY137" s="1829"/>
      <c r="AZ137" s="1829"/>
      <c r="BA137" s="1829"/>
      <c r="BB137" s="1829"/>
      <c r="BC137" s="1829"/>
      <c r="BD137" s="1830"/>
      <c r="BE137" s="360"/>
      <c r="BF137" s="2117" t="s">
        <v>150</v>
      </c>
      <c r="BG137" s="2123"/>
      <c r="BH137" s="2077" t="s">
        <v>700</v>
      </c>
      <c r="BI137" s="2077"/>
      <c r="BJ137" s="2077"/>
      <c r="BK137" s="2077"/>
      <c r="BL137" s="2077"/>
      <c r="BM137" s="2077"/>
      <c r="BN137" s="2077"/>
      <c r="BO137" s="2077"/>
      <c r="BP137" s="2077"/>
      <c r="BQ137" s="2077"/>
      <c r="BR137" s="1829">
        <f>申告書作成!L213</f>
        <v>0</v>
      </c>
      <c r="BS137" s="1829"/>
      <c r="BT137" s="1829"/>
      <c r="BU137" s="1829"/>
      <c r="BV137" s="1829"/>
      <c r="BW137" s="1829"/>
      <c r="BX137" s="1829"/>
      <c r="BY137" s="1830"/>
      <c r="BZ137" s="364"/>
      <c r="CA137" s="364"/>
      <c r="EL137" s="340"/>
      <c r="EM137" s="340"/>
      <c r="EN137" s="340"/>
      <c r="EO137" s="340"/>
      <c r="EP137" s="340"/>
    </row>
    <row r="138" spans="1:146" ht="3" customHeight="1">
      <c r="A138" s="339"/>
      <c r="B138" s="339"/>
      <c r="C138" s="2170" t="s">
        <v>153</v>
      </c>
      <c r="D138" s="2171"/>
      <c r="E138" s="2171"/>
      <c r="F138" s="2171"/>
      <c r="G138" s="2171"/>
      <c r="H138" s="2171"/>
      <c r="I138" s="2171"/>
      <c r="J138" s="2410">
        <f>申告書作成!T42</f>
        <v>0</v>
      </c>
      <c r="K138" s="2410"/>
      <c r="L138" s="2410"/>
      <c r="M138" s="2410"/>
      <c r="N138" s="2410"/>
      <c r="O138" s="2410"/>
      <c r="P138" s="2410"/>
      <c r="Q138" s="2410"/>
      <c r="R138" s="2410"/>
      <c r="S138" s="2410"/>
      <c r="T138" s="2410"/>
      <c r="U138" s="2411"/>
      <c r="W138" s="2109"/>
      <c r="X138" s="2110"/>
      <c r="Y138" s="2160"/>
      <c r="Z138" s="2105"/>
      <c r="AA138" s="2105"/>
      <c r="AB138" s="2105"/>
      <c r="AC138" s="2105"/>
      <c r="AD138" s="2105"/>
      <c r="AE138" s="2106"/>
      <c r="AF138" s="2107"/>
      <c r="AG138" s="2107"/>
      <c r="AH138" s="2107"/>
      <c r="AI138" s="2107"/>
      <c r="AJ138" s="2107"/>
      <c r="AK138" s="2107"/>
      <c r="AL138" s="2107"/>
      <c r="AM138" s="2108"/>
      <c r="AN138" s="2119"/>
      <c r="AO138" s="2120"/>
      <c r="AP138" s="2077"/>
      <c r="AQ138" s="2077"/>
      <c r="AR138" s="2077"/>
      <c r="AS138" s="2077"/>
      <c r="AT138" s="2077"/>
      <c r="AU138" s="2077"/>
      <c r="AV138" s="2077"/>
      <c r="AW138" s="1829"/>
      <c r="AX138" s="1829"/>
      <c r="AY138" s="1829"/>
      <c r="AZ138" s="1829"/>
      <c r="BA138" s="1829"/>
      <c r="BB138" s="1829"/>
      <c r="BC138" s="1829"/>
      <c r="BD138" s="1830"/>
      <c r="BE138" s="360"/>
      <c r="BF138" s="2119"/>
      <c r="BG138" s="2124"/>
      <c r="BH138" s="2077"/>
      <c r="BI138" s="2077"/>
      <c r="BJ138" s="2077"/>
      <c r="BK138" s="2077"/>
      <c r="BL138" s="2077"/>
      <c r="BM138" s="2077"/>
      <c r="BN138" s="2077"/>
      <c r="BO138" s="2077"/>
      <c r="BP138" s="2077"/>
      <c r="BQ138" s="2077"/>
      <c r="BR138" s="1829"/>
      <c r="BS138" s="1829"/>
      <c r="BT138" s="1829"/>
      <c r="BU138" s="1829"/>
      <c r="BV138" s="1829"/>
      <c r="BW138" s="1829"/>
      <c r="BX138" s="1829"/>
      <c r="BY138" s="1830"/>
      <c r="BZ138" s="364"/>
      <c r="CA138" s="364"/>
      <c r="CE138" s="343"/>
      <c r="CF138" s="343"/>
      <c r="EL138" s="340"/>
      <c r="EM138" s="340"/>
      <c r="EN138" s="340"/>
      <c r="EO138" s="340"/>
      <c r="EP138" s="340"/>
    </row>
    <row r="139" spans="1:146" ht="3" customHeight="1">
      <c r="A139" s="339"/>
      <c r="B139" s="339"/>
      <c r="C139" s="2170"/>
      <c r="D139" s="2171"/>
      <c r="E139" s="2171"/>
      <c r="F139" s="2171"/>
      <c r="G139" s="2171"/>
      <c r="H139" s="2171"/>
      <c r="I139" s="2171"/>
      <c r="J139" s="2410"/>
      <c r="K139" s="2410"/>
      <c r="L139" s="2410"/>
      <c r="M139" s="2410"/>
      <c r="N139" s="2410"/>
      <c r="O139" s="2410"/>
      <c r="P139" s="2410"/>
      <c r="Q139" s="2410"/>
      <c r="R139" s="2410"/>
      <c r="S139" s="2410"/>
      <c r="T139" s="2410"/>
      <c r="U139" s="2411"/>
      <c r="W139" s="2109"/>
      <c r="X139" s="2110"/>
      <c r="Y139" s="2160"/>
      <c r="Z139" s="2105"/>
      <c r="AA139" s="2105"/>
      <c r="AB139" s="2105"/>
      <c r="AC139" s="2105"/>
      <c r="AD139" s="2105"/>
      <c r="AE139" s="2106"/>
      <c r="AF139" s="2107"/>
      <c r="AG139" s="2107"/>
      <c r="AH139" s="2107"/>
      <c r="AI139" s="2107"/>
      <c r="AJ139" s="2107"/>
      <c r="AK139" s="2107"/>
      <c r="AL139" s="2107"/>
      <c r="AM139" s="2108"/>
      <c r="AN139" s="2119"/>
      <c r="AO139" s="2120"/>
      <c r="AP139" s="2077"/>
      <c r="AQ139" s="2077"/>
      <c r="AR139" s="2077"/>
      <c r="AS139" s="2077"/>
      <c r="AT139" s="2077"/>
      <c r="AU139" s="2077"/>
      <c r="AV139" s="2077"/>
      <c r="AW139" s="1829"/>
      <c r="AX139" s="1829"/>
      <c r="AY139" s="1829"/>
      <c r="AZ139" s="1829"/>
      <c r="BA139" s="1829"/>
      <c r="BB139" s="1829"/>
      <c r="BC139" s="1829"/>
      <c r="BD139" s="1830"/>
      <c r="BE139" s="360"/>
      <c r="BF139" s="2119"/>
      <c r="BG139" s="2124"/>
      <c r="BH139" s="2077"/>
      <c r="BI139" s="2077"/>
      <c r="BJ139" s="2077"/>
      <c r="BK139" s="2077"/>
      <c r="BL139" s="2077"/>
      <c r="BM139" s="2077"/>
      <c r="BN139" s="2077"/>
      <c r="BO139" s="2077"/>
      <c r="BP139" s="2077"/>
      <c r="BQ139" s="2077"/>
      <c r="BR139" s="1829"/>
      <c r="BS139" s="1829"/>
      <c r="BT139" s="1829"/>
      <c r="BU139" s="1829"/>
      <c r="BV139" s="1829"/>
      <c r="BW139" s="1829"/>
      <c r="BX139" s="1829"/>
      <c r="BY139" s="1830"/>
      <c r="BZ139" s="364"/>
      <c r="CA139" s="364"/>
      <c r="CE139" s="343"/>
      <c r="EL139" s="340"/>
      <c r="EM139" s="340"/>
      <c r="EN139" s="340"/>
      <c r="EO139" s="340"/>
      <c r="EP139" s="340"/>
    </row>
    <row r="140" spans="1:146" ht="3" customHeight="1">
      <c r="A140" s="339"/>
      <c r="B140" s="339"/>
      <c r="C140" s="2170"/>
      <c r="D140" s="2171"/>
      <c r="E140" s="2171"/>
      <c r="F140" s="2171"/>
      <c r="G140" s="2171"/>
      <c r="H140" s="2171"/>
      <c r="I140" s="2171"/>
      <c r="J140" s="2410"/>
      <c r="K140" s="2410"/>
      <c r="L140" s="2410"/>
      <c r="M140" s="2410"/>
      <c r="N140" s="2410"/>
      <c r="O140" s="2410"/>
      <c r="P140" s="2410"/>
      <c r="Q140" s="2410"/>
      <c r="R140" s="2410"/>
      <c r="S140" s="2410"/>
      <c r="T140" s="2410"/>
      <c r="U140" s="2411"/>
      <c r="W140" s="2109"/>
      <c r="X140" s="2110"/>
      <c r="Y140" s="2160"/>
      <c r="Z140" s="2105"/>
      <c r="AA140" s="2105"/>
      <c r="AB140" s="2105"/>
      <c r="AC140" s="2105"/>
      <c r="AD140" s="2105"/>
      <c r="AE140" s="2106"/>
      <c r="AF140" s="2107"/>
      <c r="AG140" s="2107"/>
      <c r="AH140" s="2107"/>
      <c r="AI140" s="2107"/>
      <c r="AJ140" s="2107"/>
      <c r="AK140" s="2107"/>
      <c r="AL140" s="2107"/>
      <c r="AM140" s="2108"/>
      <c r="AN140" s="2119"/>
      <c r="AO140" s="2120"/>
      <c r="AP140" s="2077"/>
      <c r="AQ140" s="2077"/>
      <c r="AR140" s="2077"/>
      <c r="AS140" s="2077"/>
      <c r="AT140" s="2077"/>
      <c r="AU140" s="2077"/>
      <c r="AV140" s="2077"/>
      <c r="AW140" s="1829"/>
      <c r="AX140" s="1829"/>
      <c r="AY140" s="1829"/>
      <c r="AZ140" s="1829"/>
      <c r="BA140" s="1829"/>
      <c r="BB140" s="1829"/>
      <c r="BC140" s="1829"/>
      <c r="BD140" s="1830"/>
      <c r="BE140" s="360"/>
      <c r="BF140" s="2119"/>
      <c r="BG140" s="2124"/>
      <c r="BH140" s="2077"/>
      <c r="BI140" s="2077"/>
      <c r="BJ140" s="2077"/>
      <c r="BK140" s="2077"/>
      <c r="BL140" s="2077"/>
      <c r="BM140" s="2077"/>
      <c r="BN140" s="2077"/>
      <c r="BO140" s="2077"/>
      <c r="BP140" s="2077"/>
      <c r="BQ140" s="2077"/>
      <c r="BR140" s="1829"/>
      <c r="BS140" s="1829"/>
      <c r="BT140" s="1829"/>
      <c r="BU140" s="1829"/>
      <c r="BV140" s="1829"/>
      <c r="BW140" s="1829"/>
      <c r="BX140" s="1829"/>
      <c r="BY140" s="1830"/>
      <c r="BZ140" s="365"/>
      <c r="CA140" s="365"/>
      <c r="CE140" s="343"/>
      <c r="EL140" s="340"/>
      <c r="EM140" s="340"/>
      <c r="EN140" s="340"/>
      <c r="EO140" s="340"/>
      <c r="EP140" s="340"/>
    </row>
    <row r="141" spans="1:146" ht="3" customHeight="1">
      <c r="A141" s="339"/>
      <c r="B141" s="339"/>
      <c r="C141" s="2170"/>
      <c r="D141" s="2171"/>
      <c r="E141" s="2171"/>
      <c r="F141" s="2171"/>
      <c r="G141" s="2171"/>
      <c r="H141" s="2171"/>
      <c r="I141" s="2171"/>
      <c r="J141" s="2410"/>
      <c r="K141" s="2410"/>
      <c r="L141" s="2410"/>
      <c r="M141" s="2410"/>
      <c r="N141" s="2410"/>
      <c r="O141" s="2410"/>
      <c r="P141" s="2410"/>
      <c r="Q141" s="2410"/>
      <c r="R141" s="2410"/>
      <c r="S141" s="2410"/>
      <c r="T141" s="2410"/>
      <c r="U141" s="2411"/>
      <c r="W141" s="2109"/>
      <c r="X141" s="2110"/>
      <c r="Y141" s="2160"/>
      <c r="Z141" s="2105"/>
      <c r="AA141" s="2105"/>
      <c r="AB141" s="2105"/>
      <c r="AC141" s="2105"/>
      <c r="AD141" s="2105"/>
      <c r="AE141" s="2106"/>
      <c r="AF141" s="2107"/>
      <c r="AG141" s="2107"/>
      <c r="AH141" s="2107"/>
      <c r="AI141" s="2107"/>
      <c r="AJ141" s="2107"/>
      <c r="AK141" s="2107"/>
      <c r="AL141" s="2107"/>
      <c r="AM141" s="2108"/>
      <c r="AN141" s="2119"/>
      <c r="AO141" s="2120"/>
      <c r="AP141" s="2077"/>
      <c r="AQ141" s="2077"/>
      <c r="AR141" s="2077"/>
      <c r="AS141" s="2077"/>
      <c r="AT141" s="2077"/>
      <c r="AU141" s="2077"/>
      <c r="AV141" s="2077"/>
      <c r="AW141" s="1829"/>
      <c r="AX141" s="1829"/>
      <c r="AY141" s="1829"/>
      <c r="AZ141" s="1829"/>
      <c r="BA141" s="1829"/>
      <c r="BB141" s="1829"/>
      <c r="BC141" s="1829"/>
      <c r="BD141" s="1830"/>
      <c r="BE141" s="360"/>
      <c r="BF141" s="2119"/>
      <c r="BG141" s="2124"/>
      <c r="BH141" s="2077"/>
      <c r="BI141" s="2077"/>
      <c r="BJ141" s="2077"/>
      <c r="BK141" s="2077"/>
      <c r="BL141" s="2077"/>
      <c r="BM141" s="2077"/>
      <c r="BN141" s="2077"/>
      <c r="BO141" s="2077"/>
      <c r="BP141" s="2077"/>
      <c r="BQ141" s="2077"/>
      <c r="BR141" s="1829"/>
      <c r="BS141" s="1829"/>
      <c r="BT141" s="1829"/>
      <c r="BU141" s="1829"/>
      <c r="BV141" s="1829"/>
      <c r="BW141" s="1829"/>
      <c r="BX141" s="1829"/>
      <c r="BY141" s="1830"/>
      <c r="BZ141" s="365"/>
      <c r="CA141" s="365"/>
      <c r="CE141" s="343"/>
      <c r="EL141" s="340"/>
      <c r="EM141" s="340"/>
      <c r="EN141" s="340"/>
      <c r="EO141" s="340"/>
      <c r="EP141" s="340"/>
    </row>
    <row r="142" spans="1:146" ht="3" customHeight="1">
      <c r="A142" s="339"/>
      <c r="C142" s="2170"/>
      <c r="D142" s="2171"/>
      <c r="E142" s="2171"/>
      <c r="F142" s="2171"/>
      <c r="G142" s="2171"/>
      <c r="H142" s="2171"/>
      <c r="I142" s="2171"/>
      <c r="J142" s="2410"/>
      <c r="K142" s="2410"/>
      <c r="L142" s="2410"/>
      <c r="M142" s="2410"/>
      <c r="N142" s="2410"/>
      <c r="O142" s="2410"/>
      <c r="P142" s="2410"/>
      <c r="Q142" s="2410"/>
      <c r="R142" s="2410"/>
      <c r="S142" s="2410"/>
      <c r="T142" s="2410"/>
      <c r="U142" s="2411"/>
      <c r="W142" s="2109"/>
      <c r="X142" s="2110"/>
      <c r="Y142" s="2111" t="s">
        <v>706</v>
      </c>
      <c r="Z142" s="2112"/>
      <c r="AA142" s="2112"/>
      <c r="AB142" s="2112"/>
      <c r="AC142" s="2112"/>
      <c r="AD142" s="2112"/>
      <c r="AE142" s="2113"/>
      <c r="AF142" s="1829">
        <f>申告書作成!L132</f>
        <v>0</v>
      </c>
      <c r="AG142" s="1829"/>
      <c r="AH142" s="1829"/>
      <c r="AI142" s="1829"/>
      <c r="AJ142" s="1829"/>
      <c r="AK142" s="1829"/>
      <c r="AL142" s="1829"/>
      <c r="AM142" s="1830"/>
      <c r="AN142" s="2119"/>
      <c r="AO142" s="2120"/>
      <c r="AP142" s="1831" t="s">
        <v>707</v>
      </c>
      <c r="AQ142" s="1832"/>
      <c r="AR142" s="2098">
        <f>申告書作成!U132</f>
        <v>0</v>
      </c>
      <c r="AS142" s="2098"/>
      <c r="AT142" s="2098"/>
      <c r="AU142" s="2098"/>
      <c r="AV142" s="2099"/>
      <c r="AW142" s="1829">
        <f>申告書作成!AA132</f>
        <v>0</v>
      </c>
      <c r="AX142" s="1829"/>
      <c r="AY142" s="1829"/>
      <c r="AZ142" s="1829"/>
      <c r="BA142" s="1829"/>
      <c r="BB142" s="1829"/>
      <c r="BC142" s="1829"/>
      <c r="BD142" s="1830"/>
      <c r="BE142" s="360"/>
      <c r="BF142" s="2119"/>
      <c r="BG142" s="2124"/>
      <c r="BH142" s="2077" t="s">
        <v>703</v>
      </c>
      <c r="BI142" s="2077"/>
      <c r="BJ142" s="2077"/>
      <c r="BK142" s="2077"/>
      <c r="BL142" s="2077"/>
      <c r="BM142" s="2077"/>
      <c r="BN142" s="2077"/>
      <c r="BO142" s="2077"/>
      <c r="BP142" s="2077"/>
      <c r="BQ142" s="2077"/>
      <c r="BR142" s="1829">
        <f ca="1">申告書作成!L215</f>
        <v>0</v>
      </c>
      <c r="BS142" s="1829"/>
      <c r="BT142" s="1829"/>
      <c r="BU142" s="1829"/>
      <c r="BV142" s="1829"/>
      <c r="BW142" s="1829"/>
      <c r="BX142" s="1829"/>
      <c r="BY142" s="1830"/>
      <c r="BZ142" s="365"/>
      <c r="CA142" s="365"/>
      <c r="CE142" s="343"/>
      <c r="EL142" s="340"/>
      <c r="EM142" s="340"/>
      <c r="EN142" s="340"/>
      <c r="EO142" s="340"/>
      <c r="EP142" s="340"/>
    </row>
    <row r="143" spans="1:146" ht="3" customHeight="1">
      <c r="A143" s="339"/>
      <c r="C143" s="2173" t="s">
        <v>154</v>
      </c>
      <c r="D143" s="2174"/>
      <c r="E143" s="2174"/>
      <c r="F143" s="2174"/>
      <c r="G143" s="2174"/>
      <c r="H143" s="2180">
        <f>申告書作成!T36</f>
        <v>0</v>
      </c>
      <c r="I143" s="2180"/>
      <c r="J143" s="2180"/>
      <c r="K143" s="2180"/>
      <c r="L143" s="2180"/>
      <c r="M143" s="2180"/>
      <c r="N143" s="2180"/>
      <c r="O143" s="2180"/>
      <c r="P143" s="2180"/>
      <c r="Q143" s="2180"/>
      <c r="R143" s="2180"/>
      <c r="S143" s="2180"/>
      <c r="T143" s="2180"/>
      <c r="U143" s="2181"/>
      <c r="V143" s="345"/>
      <c r="W143" s="2109"/>
      <c r="X143" s="2110"/>
      <c r="Y143" s="2111"/>
      <c r="Z143" s="2112"/>
      <c r="AA143" s="2112"/>
      <c r="AB143" s="2112"/>
      <c r="AC143" s="2112"/>
      <c r="AD143" s="2112"/>
      <c r="AE143" s="2113"/>
      <c r="AF143" s="1829"/>
      <c r="AG143" s="1829"/>
      <c r="AH143" s="1829"/>
      <c r="AI143" s="1829"/>
      <c r="AJ143" s="1829"/>
      <c r="AK143" s="1829"/>
      <c r="AL143" s="1829"/>
      <c r="AM143" s="1830"/>
      <c r="AN143" s="2119"/>
      <c r="AO143" s="2120"/>
      <c r="AP143" s="1834"/>
      <c r="AQ143" s="1835"/>
      <c r="AR143" s="2100"/>
      <c r="AS143" s="2100"/>
      <c r="AT143" s="2100"/>
      <c r="AU143" s="2100"/>
      <c r="AV143" s="2101"/>
      <c r="AW143" s="1829"/>
      <c r="AX143" s="1829"/>
      <c r="AY143" s="1829"/>
      <c r="AZ143" s="1829"/>
      <c r="BA143" s="1829"/>
      <c r="BB143" s="1829"/>
      <c r="BC143" s="1829"/>
      <c r="BD143" s="1830"/>
      <c r="BE143" s="360"/>
      <c r="BF143" s="2119"/>
      <c r="BG143" s="2124"/>
      <c r="BH143" s="2077"/>
      <c r="BI143" s="2077"/>
      <c r="BJ143" s="2077"/>
      <c r="BK143" s="2077"/>
      <c r="BL143" s="2077"/>
      <c r="BM143" s="2077"/>
      <c r="BN143" s="2077"/>
      <c r="BO143" s="2077"/>
      <c r="BP143" s="2077"/>
      <c r="BQ143" s="2077"/>
      <c r="BR143" s="1829"/>
      <c r="BS143" s="1829"/>
      <c r="BT143" s="1829"/>
      <c r="BU143" s="1829"/>
      <c r="BV143" s="1829"/>
      <c r="BW143" s="1829"/>
      <c r="BX143" s="1829"/>
      <c r="BY143" s="1830"/>
      <c r="BZ143" s="365"/>
      <c r="CA143" s="365"/>
      <c r="CE143" s="343"/>
      <c r="EL143" s="340"/>
      <c r="EM143" s="340"/>
      <c r="EN143" s="340"/>
      <c r="EO143" s="340"/>
      <c r="EP143" s="340"/>
    </row>
    <row r="144" spans="1:146" ht="3" customHeight="1">
      <c r="A144" s="339"/>
      <c r="C144" s="2173"/>
      <c r="D144" s="2174"/>
      <c r="E144" s="2174"/>
      <c r="F144" s="2174"/>
      <c r="G144" s="2174"/>
      <c r="H144" s="2180"/>
      <c r="I144" s="2180"/>
      <c r="J144" s="2180"/>
      <c r="K144" s="2180"/>
      <c r="L144" s="2180"/>
      <c r="M144" s="2180"/>
      <c r="N144" s="2180"/>
      <c r="O144" s="2180"/>
      <c r="P144" s="2180"/>
      <c r="Q144" s="2180"/>
      <c r="R144" s="2180"/>
      <c r="S144" s="2180"/>
      <c r="T144" s="2180"/>
      <c r="U144" s="2181"/>
      <c r="V144" s="345"/>
      <c r="W144" s="2109"/>
      <c r="X144" s="2110"/>
      <c r="Y144" s="2111"/>
      <c r="Z144" s="2112"/>
      <c r="AA144" s="2112"/>
      <c r="AB144" s="2112"/>
      <c r="AC144" s="2112"/>
      <c r="AD144" s="2112"/>
      <c r="AE144" s="2113"/>
      <c r="AF144" s="1829"/>
      <c r="AG144" s="1829"/>
      <c r="AH144" s="1829"/>
      <c r="AI144" s="1829"/>
      <c r="AJ144" s="1829"/>
      <c r="AK144" s="1829"/>
      <c r="AL144" s="1829"/>
      <c r="AM144" s="1830"/>
      <c r="AN144" s="2119"/>
      <c r="AO144" s="2120"/>
      <c r="AP144" s="1834"/>
      <c r="AQ144" s="1835"/>
      <c r="AR144" s="2100"/>
      <c r="AS144" s="2100"/>
      <c r="AT144" s="2100"/>
      <c r="AU144" s="2100"/>
      <c r="AV144" s="2101"/>
      <c r="AW144" s="1829"/>
      <c r="AX144" s="1829"/>
      <c r="AY144" s="1829"/>
      <c r="AZ144" s="1829"/>
      <c r="BA144" s="1829"/>
      <c r="BB144" s="1829"/>
      <c r="BC144" s="1829"/>
      <c r="BD144" s="1830"/>
      <c r="BE144" s="360"/>
      <c r="BF144" s="2119"/>
      <c r="BG144" s="2124"/>
      <c r="BH144" s="2077"/>
      <c r="BI144" s="2077"/>
      <c r="BJ144" s="2077"/>
      <c r="BK144" s="2077"/>
      <c r="BL144" s="2077"/>
      <c r="BM144" s="2077"/>
      <c r="BN144" s="2077"/>
      <c r="BO144" s="2077"/>
      <c r="BP144" s="2077"/>
      <c r="BQ144" s="2077"/>
      <c r="BR144" s="1829"/>
      <c r="BS144" s="1829"/>
      <c r="BT144" s="1829"/>
      <c r="BU144" s="1829"/>
      <c r="BV144" s="1829"/>
      <c r="BW144" s="1829"/>
      <c r="BX144" s="1829"/>
      <c r="BY144" s="1830"/>
      <c r="BZ144" s="365"/>
      <c r="CA144" s="365"/>
      <c r="CE144" s="343"/>
      <c r="EL144" s="340"/>
      <c r="EM144" s="340"/>
      <c r="EN144" s="340"/>
      <c r="EO144" s="340"/>
      <c r="EP144" s="340"/>
    </row>
    <row r="145" spans="1:146" ht="3" customHeight="1">
      <c r="A145" s="339"/>
      <c r="C145" s="2173"/>
      <c r="D145" s="2174"/>
      <c r="E145" s="2174"/>
      <c r="F145" s="2174"/>
      <c r="G145" s="2174"/>
      <c r="H145" s="2180"/>
      <c r="I145" s="2180"/>
      <c r="J145" s="2180"/>
      <c r="K145" s="2180"/>
      <c r="L145" s="2180"/>
      <c r="M145" s="2180"/>
      <c r="N145" s="2180"/>
      <c r="O145" s="2180"/>
      <c r="P145" s="2180"/>
      <c r="Q145" s="2180"/>
      <c r="R145" s="2180"/>
      <c r="S145" s="2180"/>
      <c r="T145" s="2180"/>
      <c r="U145" s="2181"/>
      <c r="V145" s="345"/>
      <c r="W145" s="2109"/>
      <c r="X145" s="2110"/>
      <c r="Y145" s="2111"/>
      <c r="Z145" s="2112"/>
      <c r="AA145" s="2112"/>
      <c r="AB145" s="2112"/>
      <c r="AC145" s="2112"/>
      <c r="AD145" s="2112"/>
      <c r="AE145" s="2113"/>
      <c r="AF145" s="1829"/>
      <c r="AG145" s="1829"/>
      <c r="AH145" s="1829"/>
      <c r="AI145" s="1829"/>
      <c r="AJ145" s="1829"/>
      <c r="AK145" s="1829"/>
      <c r="AL145" s="1829"/>
      <c r="AM145" s="1830"/>
      <c r="AN145" s="2119"/>
      <c r="AO145" s="2120"/>
      <c r="AP145" s="1834"/>
      <c r="AQ145" s="1835"/>
      <c r="AR145" s="2100"/>
      <c r="AS145" s="2100"/>
      <c r="AT145" s="2100"/>
      <c r="AU145" s="2100"/>
      <c r="AV145" s="2101"/>
      <c r="AW145" s="1829"/>
      <c r="AX145" s="1829"/>
      <c r="AY145" s="1829"/>
      <c r="AZ145" s="1829"/>
      <c r="BA145" s="1829"/>
      <c r="BB145" s="1829"/>
      <c r="BC145" s="1829"/>
      <c r="BD145" s="1830"/>
      <c r="BE145" s="360"/>
      <c r="BF145" s="2119"/>
      <c r="BG145" s="2124"/>
      <c r="BH145" s="2077"/>
      <c r="BI145" s="2077"/>
      <c r="BJ145" s="2077"/>
      <c r="BK145" s="2077"/>
      <c r="BL145" s="2077"/>
      <c r="BM145" s="2077"/>
      <c r="BN145" s="2077"/>
      <c r="BO145" s="2077"/>
      <c r="BP145" s="2077"/>
      <c r="BQ145" s="2077"/>
      <c r="BR145" s="1829"/>
      <c r="BS145" s="1829"/>
      <c r="BT145" s="1829"/>
      <c r="BU145" s="1829"/>
      <c r="BV145" s="1829"/>
      <c r="BW145" s="1829"/>
      <c r="BX145" s="1829"/>
      <c r="BY145" s="1830"/>
      <c r="BZ145" s="365"/>
      <c r="CA145" s="365"/>
      <c r="CE145" s="343"/>
      <c r="EL145" s="340"/>
      <c r="EM145" s="340"/>
      <c r="EN145" s="340"/>
      <c r="EO145" s="340"/>
      <c r="EP145" s="340"/>
    </row>
    <row r="146" spans="1:146" ht="3" customHeight="1">
      <c r="A146" s="339"/>
      <c r="C146" s="2173"/>
      <c r="D146" s="2174"/>
      <c r="E146" s="2174"/>
      <c r="F146" s="2174"/>
      <c r="G146" s="2174"/>
      <c r="H146" s="2180"/>
      <c r="I146" s="2180"/>
      <c r="J146" s="2180"/>
      <c r="K146" s="2180"/>
      <c r="L146" s="2180"/>
      <c r="M146" s="2180"/>
      <c r="N146" s="2180"/>
      <c r="O146" s="2180"/>
      <c r="P146" s="2180"/>
      <c r="Q146" s="2180"/>
      <c r="R146" s="2180"/>
      <c r="S146" s="2180"/>
      <c r="T146" s="2180"/>
      <c r="U146" s="2181"/>
      <c r="V146" s="345"/>
      <c r="W146" s="2109"/>
      <c r="X146" s="2110"/>
      <c r="Y146" s="2111"/>
      <c r="Z146" s="2112"/>
      <c r="AA146" s="2112"/>
      <c r="AB146" s="2112"/>
      <c r="AC146" s="2112"/>
      <c r="AD146" s="2112"/>
      <c r="AE146" s="2113"/>
      <c r="AF146" s="1829"/>
      <c r="AG146" s="1829"/>
      <c r="AH146" s="1829"/>
      <c r="AI146" s="1829"/>
      <c r="AJ146" s="1829"/>
      <c r="AK146" s="1829"/>
      <c r="AL146" s="1829"/>
      <c r="AM146" s="1830"/>
      <c r="AN146" s="2119"/>
      <c r="AO146" s="2120"/>
      <c r="AP146" s="1837"/>
      <c r="AQ146" s="1838"/>
      <c r="AR146" s="2102"/>
      <c r="AS146" s="2102"/>
      <c r="AT146" s="2102"/>
      <c r="AU146" s="2102"/>
      <c r="AV146" s="2103"/>
      <c r="AW146" s="1829"/>
      <c r="AX146" s="1829"/>
      <c r="AY146" s="1829"/>
      <c r="AZ146" s="1829"/>
      <c r="BA146" s="1829"/>
      <c r="BB146" s="1829"/>
      <c r="BC146" s="1829"/>
      <c r="BD146" s="1830"/>
      <c r="BE146" s="360"/>
      <c r="BF146" s="2119"/>
      <c r="BG146" s="2124"/>
      <c r="BH146" s="2077"/>
      <c r="BI146" s="2077"/>
      <c r="BJ146" s="2077"/>
      <c r="BK146" s="2077"/>
      <c r="BL146" s="2077"/>
      <c r="BM146" s="2077"/>
      <c r="BN146" s="2077"/>
      <c r="BO146" s="2077"/>
      <c r="BP146" s="2077"/>
      <c r="BQ146" s="2077"/>
      <c r="BR146" s="1829"/>
      <c r="BS146" s="1829"/>
      <c r="BT146" s="1829"/>
      <c r="BU146" s="1829"/>
      <c r="BV146" s="1829"/>
      <c r="BW146" s="1829"/>
      <c r="BX146" s="1829"/>
      <c r="BY146" s="1830"/>
      <c r="BZ146" s="364"/>
      <c r="CA146" s="364"/>
      <c r="CE146" s="343"/>
      <c r="EL146" s="340"/>
      <c r="EM146" s="340"/>
      <c r="EN146" s="340"/>
      <c r="EO146" s="340"/>
      <c r="EP146" s="340"/>
    </row>
    <row r="147" spans="1:146" ht="3" customHeight="1">
      <c r="A147" s="339"/>
      <c r="C147" s="2173"/>
      <c r="D147" s="2174"/>
      <c r="E147" s="2174"/>
      <c r="F147" s="2174"/>
      <c r="G147" s="2174"/>
      <c r="H147" s="2180"/>
      <c r="I147" s="2180"/>
      <c r="J147" s="2180"/>
      <c r="K147" s="2180"/>
      <c r="L147" s="2180"/>
      <c r="M147" s="2180"/>
      <c r="N147" s="2180"/>
      <c r="O147" s="2180"/>
      <c r="P147" s="2180"/>
      <c r="Q147" s="2180"/>
      <c r="R147" s="2180"/>
      <c r="S147" s="2180"/>
      <c r="T147" s="2180"/>
      <c r="U147" s="2181"/>
      <c r="V147" s="345"/>
      <c r="W147" s="2109"/>
      <c r="X147" s="2110"/>
      <c r="Y147" s="1831" t="s">
        <v>708</v>
      </c>
      <c r="Z147" s="1832"/>
      <c r="AA147" s="1832"/>
      <c r="AB147" s="1832"/>
      <c r="AC147" s="1832"/>
      <c r="AD147" s="1832"/>
      <c r="AE147" s="1833"/>
      <c r="AF147" s="2107">
        <f>申告書作成!L134</f>
        <v>0</v>
      </c>
      <c r="AG147" s="2107"/>
      <c r="AH147" s="2107"/>
      <c r="AI147" s="2107"/>
      <c r="AJ147" s="2107"/>
      <c r="AK147" s="2107"/>
      <c r="AL147" s="2107"/>
      <c r="AM147" s="2108"/>
      <c r="AN147" s="2119"/>
      <c r="AO147" s="2120"/>
      <c r="AP147" s="1831" t="s">
        <v>709</v>
      </c>
      <c r="AQ147" s="1832"/>
      <c r="AR147" s="2098">
        <f>申告書作成!U134</f>
        <v>0</v>
      </c>
      <c r="AS147" s="2098"/>
      <c r="AT147" s="2098"/>
      <c r="AU147" s="2098"/>
      <c r="AV147" s="2099"/>
      <c r="AW147" s="1829">
        <f>申告書作成!AA134</f>
        <v>0</v>
      </c>
      <c r="AX147" s="1829"/>
      <c r="AY147" s="1829"/>
      <c r="AZ147" s="1829"/>
      <c r="BA147" s="1829"/>
      <c r="BB147" s="1829"/>
      <c r="BC147" s="1829"/>
      <c r="BD147" s="1830"/>
      <c r="BE147" s="360"/>
      <c r="BF147" s="2119"/>
      <c r="BG147" s="2124"/>
      <c r="BH147" s="2077" t="s">
        <v>820</v>
      </c>
      <c r="BI147" s="2077"/>
      <c r="BJ147" s="2077"/>
      <c r="BK147" s="2077"/>
      <c r="BL147" s="2077"/>
      <c r="BM147" s="2077"/>
      <c r="BN147" s="2077"/>
      <c r="BO147" s="2077"/>
      <c r="BP147" s="2077"/>
      <c r="BQ147" s="2077"/>
      <c r="BR147" s="1829">
        <f>申告書作成!L217</f>
        <v>0</v>
      </c>
      <c r="BS147" s="1829"/>
      <c r="BT147" s="1829"/>
      <c r="BU147" s="1829"/>
      <c r="BV147" s="1829"/>
      <c r="BW147" s="1829"/>
      <c r="BX147" s="1829"/>
      <c r="BY147" s="1830"/>
      <c r="BZ147" s="364"/>
      <c r="CA147" s="364"/>
      <c r="CE147" s="343"/>
      <c r="EL147" s="340"/>
      <c r="EM147" s="340"/>
      <c r="EN147" s="340"/>
      <c r="EO147" s="340"/>
      <c r="EP147" s="340"/>
    </row>
    <row r="148" spans="1:146" ht="3" customHeight="1">
      <c r="A148" s="339"/>
      <c r="C148" s="2173"/>
      <c r="D148" s="2174"/>
      <c r="E148" s="2174"/>
      <c r="F148" s="2174"/>
      <c r="G148" s="2174"/>
      <c r="H148" s="2180"/>
      <c r="I148" s="2180"/>
      <c r="J148" s="2180"/>
      <c r="K148" s="2180"/>
      <c r="L148" s="2180"/>
      <c r="M148" s="2180"/>
      <c r="N148" s="2180"/>
      <c r="O148" s="2180"/>
      <c r="P148" s="2180"/>
      <c r="Q148" s="2180"/>
      <c r="R148" s="2180"/>
      <c r="S148" s="2180"/>
      <c r="T148" s="2180"/>
      <c r="U148" s="2181"/>
      <c r="V148" s="366"/>
      <c r="W148" s="2109"/>
      <c r="X148" s="2110"/>
      <c r="Y148" s="1834"/>
      <c r="Z148" s="1835"/>
      <c r="AA148" s="1835"/>
      <c r="AB148" s="1835"/>
      <c r="AC148" s="1835"/>
      <c r="AD148" s="1835"/>
      <c r="AE148" s="1836"/>
      <c r="AF148" s="2107"/>
      <c r="AG148" s="2107"/>
      <c r="AH148" s="2107"/>
      <c r="AI148" s="2107"/>
      <c r="AJ148" s="2107"/>
      <c r="AK148" s="2107"/>
      <c r="AL148" s="2107"/>
      <c r="AM148" s="2108"/>
      <c r="AN148" s="2119"/>
      <c r="AO148" s="2120"/>
      <c r="AP148" s="1834"/>
      <c r="AQ148" s="1835"/>
      <c r="AR148" s="2100"/>
      <c r="AS148" s="2100"/>
      <c r="AT148" s="2100"/>
      <c r="AU148" s="2100"/>
      <c r="AV148" s="2101"/>
      <c r="AW148" s="1829"/>
      <c r="AX148" s="1829"/>
      <c r="AY148" s="1829"/>
      <c r="AZ148" s="1829"/>
      <c r="BA148" s="1829"/>
      <c r="BB148" s="1829"/>
      <c r="BC148" s="1829"/>
      <c r="BD148" s="1830"/>
      <c r="BE148" s="360"/>
      <c r="BF148" s="2119"/>
      <c r="BG148" s="2124"/>
      <c r="BH148" s="2077"/>
      <c r="BI148" s="2077"/>
      <c r="BJ148" s="2077"/>
      <c r="BK148" s="2077"/>
      <c r="BL148" s="2077"/>
      <c r="BM148" s="2077"/>
      <c r="BN148" s="2077"/>
      <c r="BO148" s="2077"/>
      <c r="BP148" s="2077"/>
      <c r="BQ148" s="2077"/>
      <c r="BR148" s="1829"/>
      <c r="BS148" s="1829"/>
      <c r="BT148" s="1829"/>
      <c r="BU148" s="1829"/>
      <c r="BV148" s="1829"/>
      <c r="BW148" s="1829"/>
      <c r="BX148" s="1829"/>
      <c r="BY148" s="1830"/>
      <c r="BZ148" s="364"/>
      <c r="CA148" s="364"/>
      <c r="CE148" s="343"/>
      <c r="EL148" s="340"/>
      <c r="EM148" s="340"/>
      <c r="EN148" s="340"/>
      <c r="EO148" s="340"/>
      <c r="EP148" s="340"/>
    </row>
    <row r="149" spans="1:146" ht="3" customHeight="1">
      <c r="A149" s="339"/>
      <c r="C149" s="2173"/>
      <c r="D149" s="2174"/>
      <c r="E149" s="2174"/>
      <c r="F149" s="2174"/>
      <c r="G149" s="2174"/>
      <c r="H149" s="2180"/>
      <c r="I149" s="2180"/>
      <c r="J149" s="2180"/>
      <c r="K149" s="2180"/>
      <c r="L149" s="2180"/>
      <c r="M149" s="2180"/>
      <c r="N149" s="2180"/>
      <c r="O149" s="2180"/>
      <c r="P149" s="2180"/>
      <c r="Q149" s="2180"/>
      <c r="R149" s="2180"/>
      <c r="S149" s="2180"/>
      <c r="T149" s="2180"/>
      <c r="U149" s="2181"/>
      <c r="V149" s="366"/>
      <c r="W149" s="2109"/>
      <c r="X149" s="2110"/>
      <c r="Y149" s="1834"/>
      <c r="Z149" s="1835"/>
      <c r="AA149" s="1835"/>
      <c r="AB149" s="1835"/>
      <c r="AC149" s="1835"/>
      <c r="AD149" s="1835"/>
      <c r="AE149" s="1836"/>
      <c r="AF149" s="2107"/>
      <c r="AG149" s="2107"/>
      <c r="AH149" s="2107"/>
      <c r="AI149" s="2107"/>
      <c r="AJ149" s="2107"/>
      <c r="AK149" s="2107"/>
      <c r="AL149" s="2107"/>
      <c r="AM149" s="2108"/>
      <c r="AN149" s="2119"/>
      <c r="AO149" s="2120"/>
      <c r="AP149" s="1834"/>
      <c r="AQ149" s="1835"/>
      <c r="AR149" s="2100"/>
      <c r="AS149" s="2100"/>
      <c r="AT149" s="2100"/>
      <c r="AU149" s="2100"/>
      <c r="AV149" s="2101"/>
      <c r="AW149" s="1829"/>
      <c r="AX149" s="1829"/>
      <c r="AY149" s="1829"/>
      <c r="AZ149" s="1829"/>
      <c r="BA149" s="1829"/>
      <c r="BB149" s="1829"/>
      <c r="BC149" s="1829"/>
      <c r="BD149" s="1830"/>
      <c r="BE149" s="360"/>
      <c r="BF149" s="2119"/>
      <c r="BG149" s="2124"/>
      <c r="BH149" s="2077"/>
      <c r="BI149" s="2077"/>
      <c r="BJ149" s="2077"/>
      <c r="BK149" s="2077"/>
      <c r="BL149" s="2077"/>
      <c r="BM149" s="2077"/>
      <c r="BN149" s="2077"/>
      <c r="BO149" s="2077"/>
      <c r="BP149" s="2077"/>
      <c r="BQ149" s="2077"/>
      <c r="BR149" s="1829"/>
      <c r="BS149" s="1829"/>
      <c r="BT149" s="1829"/>
      <c r="BU149" s="1829"/>
      <c r="BV149" s="1829"/>
      <c r="BW149" s="1829"/>
      <c r="BX149" s="1829"/>
      <c r="BY149" s="1830"/>
      <c r="EL149" s="340"/>
      <c r="EM149" s="340"/>
      <c r="EN149" s="340"/>
      <c r="EO149" s="340"/>
      <c r="EP149" s="340"/>
    </row>
    <row r="150" spans="1:146" ht="3" customHeight="1">
      <c r="A150" s="339"/>
      <c r="C150" s="2173"/>
      <c r="D150" s="2174"/>
      <c r="E150" s="2174"/>
      <c r="F150" s="2174"/>
      <c r="G150" s="2174"/>
      <c r="H150" s="2180"/>
      <c r="I150" s="2180"/>
      <c r="J150" s="2180"/>
      <c r="K150" s="2180"/>
      <c r="L150" s="2180"/>
      <c r="M150" s="2180"/>
      <c r="N150" s="2180"/>
      <c r="O150" s="2180"/>
      <c r="P150" s="2180"/>
      <c r="Q150" s="2180"/>
      <c r="R150" s="2180"/>
      <c r="S150" s="2180"/>
      <c r="T150" s="2180"/>
      <c r="U150" s="2181"/>
      <c r="V150" s="366"/>
      <c r="W150" s="2109"/>
      <c r="X150" s="2110"/>
      <c r="Y150" s="1834"/>
      <c r="Z150" s="1835"/>
      <c r="AA150" s="1835"/>
      <c r="AB150" s="1835"/>
      <c r="AC150" s="1835"/>
      <c r="AD150" s="1835"/>
      <c r="AE150" s="1836"/>
      <c r="AF150" s="2107"/>
      <c r="AG150" s="2107"/>
      <c r="AH150" s="2107"/>
      <c r="AI150" s="2107"/>
      <c r="AJ150" s="2107"/>
      <c r="AK150" s="2107"/>
      <c r="AL150" s="2107"/>
      <c r="AM150" s="2108"/>
      <c r="AN150" s="2119"/>
      <c r="AO150" s="2120"/>
      <c r="AP150" s="1834"/>
      <c r="AQ150" s="1835"/>
      <c r="AR150" s="2100"/>
      <c r="AS150" s="2100"/>
      <c r="AT150" s="2100"/>
      <c r="AU150" s="2100"/>
      <c r="AV150" s="2101"/>
      <c r="AW150" s="1829"/>
      <c r="AX150" s="1829"/>
      <c r="AY150" s="1829"/>
      <c r="AZ150" s="1829"/>
      <c r="BA150" s="1829"/>
      <c r="BB150" s="1829"/>
      <c r="BC150" s="1829"/>
      <c r="BD150" s="1830"/>
      <c r="BE150" s="360"/>
      <c r="BF150" s="2119"/>
      <c r="BG150" s="2124"/>
      <c r="BH150" s="2077"/>
      <c r="BI150" s="2077"/>
      <c r="BJ150" s="2077"/>
      <c r="BK150" s="2077"/>
      <c r="BL150" s="2077"/>
      <c r="BM150" s="2077"/>
      <c r="BN150" s="2077"/>
      <c r="BO150" s="2077"/>
      <c r="BP150" s="2077"/>
      <c r="BQ150" s="2077"/>
      <c r="BR150" s="1829"/>
      <c r="BS150" s="1829"/>
      <c r="BT150" s="1829"/>
      <c r="BU150" s="1829"/>
      <c r="BV150" s="1829"/>
      <c r="BW150" s="1829"/>
      <c r="BX150" s="1829"/>
      <c r="BY150" s="1830"/>
      <c r="EL150" s="340"/>
      <c r="EM150" s="340"/>
      <c r="EN150" s="340"/>
      <c r="EO150" s="340"/>
      <c r="EP150" s="340"/>
    </row>
    <row r="151" spans="1:146" ht="3" customHeight="1">
      <c r="A151" s="339"/>
      <c r="C151" s="2173"/>
      <c r="D151" s="2174"/>
      <c r="E151" s="2174"/>
      <c r="F151" s="2174"/>
      <c r="G151" s="2174"/>
      <c r="H151" s="2180"/>
      <c r="I151" s="2180"/>
      <c r="J151" s="2180"/>
      <c r="K151" s="2180"/>
      <c r="L151" s="2180"/>
      <c r="M151" s="2180"/>
      <c r="N151" s="2180"/>
      <c r="O151" s="2180"/>
      <c r="P151" s="2180"/>
      <c r="Q151" s="2180"/>
      <c r="R151" s="2180"/>
      <c r="S151" s="2180"/>
      <c r="T151" s="2180"/>
      <c r="U151" s="2181"/>
      <c r="V151" s="366"/>
      <c r="W151" s="2109"/>
      <c r="X151" s="2110"/>
      <c r="Y151" s="1837"/>
      <c r="Z151" s="1838"/>
      <c r="AA151" s="1838"/>
      <c r="AB151" s="1838"/>
      <c r="AC151" s="1838"/>
      <c r="AD151" s="1838"/>
      <c r="AE151" s="1839"/>
      <c r="AF151" s="2107"/>
      <c r="AG151" s="2107"/>
      <c r="AH151" s="2107"/>
      <c r="AI151" s="2107"/>
      <c r="AJ151" s="2107"/>
      <c r="AK151" s="2107"/>
      <c r="AL151" s="2107"/>
      <c r="AM151" s="2108"/>
      <c r="AN151" s="2119"/>
      <c r="AO151" s="2120"/>
      <c r="AP151" s="1837"/>
      <c r="AQ151" s="1838"/>
      <c r="AR151" s="2102"/>
      <c r="AS151" s="2102"/>
      <c r="AT151" s="2102"/>
      <c r="AU151" s="2102"/>
      <c r="AV151" s="2103"/>
      <c r="AW151" s="1829"/>
      <c r="AX151" s="1829"/>
      <c r="AY151" s="1829"/>
      <c r="AZ151" s="1829"/>
      <c r="BA151" s="1829"/>
      <c r="BB151" s="1829"/>
      <c r="BC151" s="1829"/>
      <c r="BD151" s="1830"/>
      <c r="BE151" s="360"/>
      <c r="BF151" s="2119"/>
      <c r="BG151" s="2124"/>
      <c r="BH151" s="2077"/>
      <c r="BI151" s="2077"/>
      <c r="BJ151" s="2077"/>
      <c r="BK151" s="2077"/>
      <c r="BL151" s="2077"/>
      <c r="BM151" s="2077"/>
      <c r="BN151" s="2077"/>
      <c r="BO151" s="2077"/>
      <c r="BP151" s="2077"/>
      <c r="BQ151" s="2077"/>
      <c r="BR151" s="1829"/>
      <c r="BS151" s="1829"/>
      <c r="BT151" s="1829"/>
      <c r="BU151" s="1829"/>
      <c r="BV151" s="1829"/>
      <c r="BW151" s="1829"/>
      <c r="BX151" s="1829"/>
      <c r="BY151" s="1830"/>
      <c r="EL151" s="340"/>
      <c r="EM151" s="340"/>
      <c r="EN151" s="340"/>
      <c r="EO151" s="340"/>
      <c r="EP151" s="340"/>
    </row>
    <row r="152" spans="1:146" ht="3" customHeight="1">
      <c r="A152" s="339"/>
      <c r="C152" s="2173"/>
      <c r="D152" s="2174"/>
      <c r="E152" s="2174"/>
      <c r="F152" s="2174"/>
      <c r="G152" s="2174"/>
      <c r="H152" s="2180"/>
      <c r="I152" s="2180"/>
      <c r="J152" s="2180"/>
      <c r="K152" s="2180"/>
      <c r="L152" s="2180"/>
      <c r="M152" s="2180"/>
      <c r="N152" s="2180"/>
      <c r="O152" s="2180"/>
      <c r="P152" s="2180"/>
      <c r="Q152" s="2180"/>
      <c r="R152" s="2180"/>
      <c r="S152" s="2180"/>
      <c r="T152" s="2180"/>
      <c r="U152" s="2181"/>
      <c r="V152" s="366"/>
      <c r="W152" s="2104" t="s">
        <v>710</v>
      </c>
      <c r="X152" s="2105"/>
      <c r="Y152" s="2105"/>
      <c r="Z152" s="2105"/>
      <c r="AA152" s="2105"/>
      <c r="AB152" s="2105"/>
      <c r="AC152" s="2105"/>
      <c r="AD152" s="2105"/>
      <c r="AE152" s="2106"/>
      <c r="AF152" s="2107">
        <f>申告書作成!L136</f>
        <v>0</v>
      </c>
      <c r="AG152" s="2107"/>
      <c r="AH152" s="2107"/>
      <c r="AI152" s="2107"/>
      <c r="AJ152" s="2107"/>
      <c r="AK152" s="2107"/>
      <c r="AL152" s="2107"/>
      <c r="AM152" s="2108"/>
      <c r="AN152" s="2119"/>
      <c r="AO152" s="2120"/>
      <c r="AP152" s="1831" t="s">
        <v>711</v>
      </c>
      <c r="AQ152" s="1832"/>
      <c r="AR152" s="2098">
        <f>申告書作成!U136</f>
        <v>0</v>
      </c>
      <c r="AS152" s="2098"/>
      <c r="AT152" s="2098"/>
      <c r="AU152" s="2098"/>
      <c r="AV152" s="2099"/>
      <c r="AW152" s="1829">
        <f>申告書作成!AA136</f>
        <v>0</v>
      </c>
      <c r="AX152" s="1829"/>
      <c r="AY152" s="1829"/>
      <c r="AZ152" s="1829"/>
      <c r="BA152" s="1829"/>
      <c r="BB152" s="1829"/>
      <c r="BC152" s="1829"/>
      <c r="BD152" s="1830"/>
      <c r="BE152" s="360"/>
      <c r="BF152" s="2119"/>
      <c r="BG152" s="2124"/>
      <c r="BH152" s="2077" t="s">
        <v>821</v>
      </c>
      <c r="BI152" s="2077"/>
      <c r="BJ152" s="2077"/>
      <c r="BK152" s="2077"/>
      <c r="BL152" s="2077"/>
      <c r="BM152" s="2077"/>
      <c r="BN152" s="2077"/>
      <c r="BO152" s="2077"/>
      <c r="BP152" s="2077"/>
      <c r="BQ152" s="2077"/>
      <c r="BR152" s="1829">
        <f>申告書作成!L219</f>
        <v>0</v>
      </c>
      <c r="BS152" s="1829"/>
      <c r="BT152" s="1829"/>
      <c r="BU152" s="1829"/>
      <c r="BV152" s="1829"/>
      <c r="BW152" s="1829"/>
      <c r="BX152" s="1829"/>
      <c r="BY152" s="1830"/>
      <c r="EL152" s="340"/>
      <c r="EM152" s="340"/>
      <c r="EN152" s="340"/>
      <c r="EO152" s="340"/>
      <c r="EP152" s="340"/>
    </row>
    <row r="153" spans="1:146" ht="3" customHeight="1">
      <c r="A153" s="339"/>
      <c r="C153" s="2176" t="s">
        <v>155</v>
      </c>
      <c r="D153" s="2177"/>
      <c r="E153" s="2177"/>
      <c r="F153" s="2177"/>
      <c r="G153" s="2177"/>
      <c r="H153" s="2244">
        <f>申告書作成!T34</f>
        <v>0</v>
      </c>
      <c r="I153" s="2245"/>
      <c r="J153" s="2245"/>
      <c r="K153" s="2245"/>
      <c r="L153" s="2245"/>
      <c r="M153" s="2245"/>
      <c r="N153" s="2245"/>
      <c r="O153" s="2245"/>
      <c r="P153" s="2245"/>
      <c r="Q153" s="2245"/>
      <c r="R153" s="2245"/>
      <c r="S153" s="2245"/>
      <c r="T153" s="2250" t="s">
        <v>190</v>
      </c>
      <c r="U153" s="2251"/>
      <c r="V153" s="366"/>
      <c r="W153" s="2104"/>
      <c r="X153" s="2105"/>
      <c r="Y153" s="2105"/>
      <c r="Z153" s="2105"/>
      <c r="AA153" s="2105"/>
      <c r="AB153" s="2105"/>
      <c r="AC153" s="2105"/>
      <c r="AD153" s="2105"/>
      <c r="AE153" s="2106"/>
      <c r="AF153" s="2107"/>
      <c r="AG153" s="2107"/>
      <c r="AH153" s="2107"/>
      <c r="AI153" s="2107"/>
      <c r="AJ153" s="2107"/>
      <c r="AK153" s="2107"/>
      <c r="AL153" s="2107"/>
      <c r="AM153" s="2108"/>
      <c r="AN153" s="2119"/>
      <c r="AO153" s="2120"/>
      <c r="AP153" s="1834"/>
      <c r="AQ153" s="1835"/>
      <c r="AR153" s="2100"/>
      <c r="AS153" s="2100"/>
      <c r="AT153" s="2100"/>
      <c r="AU153" s="2100"/>
      <c r="AV153" s="2101"/>
      <c r="AW153" s="1829"/>
      <c r="AX153" s="1829"/>
      <c r="AY153" s="1829"/>
      <c r="AZ153" s="1829"/>
      <c r="BA153" s="1829"/>
      <c r="BB153" s="1829"/>
      <c r="BC153" s="1829"/>
      <c r="BD153" s="1830"/>
      <c r="BE153" s="360"/>
      <c r="BF153" s="2119"/>
      <c r="BG153" s="2124"/>
      <c r="BH153" s="2077"/>
      <c r="BI153" s="2077"/>
      <c r="BJ153" s="2077"/>
      <c r="BK153" s="2077"/>
      <c r="BL153" s="2077"/>
      <c r="BM153" s="2077"/>
      <c r="BN153" s="2077"/>
      <c r="BO153" s="2077"/>
      <c r="BP153" s="2077"/>
      <c r="BQ153" s="2077"/>
      <c r="BR153" s="1829"/>
      <c r="BS153" s="1829"/>
      <c r="BT153" s="1829"/>
      <c r="BU153" s="1829"/>
      <c r="BV153" s="1829"/>
      <c r="BW153" s="1829"/>
      <c r="BX153" s="1829"/>
      <c r="BY153" s="1830"/>
      <c r="EL153" s="340"/>
      <c r="EM153" s="340"/>
      <c r="EN153" s="340"/>
      <c r="EO153" s="340"/>
      <c r="EP153" s="340"/>
    </row>
    <row r="154" spans="1:146" ht="3" customHeight="1">
      <c r="A154" s="339"/>
      <c r="C154" s="2176"/>
      <c r="D154" s="2177"/>
      <c r="E154" s="2177"/>
      <c r="F154" s="2177"/>
      <c r="G154" s="2177"/>
      <c r="H154" s="2246"/>
      <c r="I154" s="2247"/>
      <c r="J154" s="2247"/>
      <c r="K154" s="2247"/>
      <c r="L154" s="2247"/>
      <c r="M154" s="2247"/>
      <c r="N154" s="2247"/>
      <c r="O154" s="2247"/>
      <c r="P154" s="2247"/>
      <c r="Q154" s="2247"/>
      <c r="R154" s="2247"/>
      <c r="S154" s="2247"/>
      <c r="T154" s="2252"/>
      <c r="U154" s="2253"/>
      <c r="V154" s="366"/>
      <c r="W154" s="2104"/>
      <c r="X154" s="2105"/>
      <c r="Y154" s="2105"/>
      <c r="Z154" s="2105"/>
      <c r="AA154" s="2105"/>
      <c r="AB154" s="2105"/>
      <c r="AC154" s="2105"/>
      <c r="AD154" s="2105"/>
      <c r="AE154" s="2106"/>
      <c r="AF154" s="2107"/>
      <c r="AG154" s="2107"/>
      <c r="AH154" s="2107"/>
      <c r="AI154" s="2107"/>
      <c r="AJ154" s="2107"/>
      <c r="AK154" s="2107"/>
      <c r="AL154" s="2107"/>
      <c r="AM154" s="2108"/>
      <c r="AN154" s="2119"/>
      <c r="AO154" s="2120"/>
      <c r="AP154" s="1834"/>
      <c r="AQ154" s="1835"/>
      <c r="AR154" s="2100"/>
      <c r="AS154" s="2100"/>
      <c r="AT154" s="2100"/>
      <c r="AU154" s="2100"/>
      <c r="AV154" s="2101"/>
      <c r="AW154" s="1829"/>
      <c r="AX154" s="1829"/>
      <c r="AY154" s="1829"/>
      <c r="AZ154" s="1829"/>
      <c r="BA154" s="1829"/>
      <c r="BB154" s="1829"/>
      <c r="BC154" s="1829"/>
      <c r="BD154" s="1830"/>
      <c r="BE154" s="360"/>
      <c r="BF154" s="2119"/>
      <c r="BG154" s="2124"/>
      <c r="BH154" s="2077"/>
      <c r="BI154" s="2077"/>
      <c r="BJ154" s="2077"/>
      <c r="BK154" s="2077"/>
      <c r="BL154" s="2077"/>
      <c r="BM154" s="2077"/>
      <c r="BN154" s="2077"/>
      <c r="BO154" s="2077"/>
      <c r="BP154" s="2077"/>
      <c r="BQ154" s="2077"/>
      <c r="BR154" s="1829"/>
      <c r="BS154" s="1829"/>
      <c r="BT154" s="1829"/>
      <c r="BU154" s="1829"/>
      <c r="BV154" s="1829"/>
      <c r="BW154" s="1829"/>
      <c r="BX154" s="1829"/>
      <c r="BY154" s="1830"/>
      <c r="EL154" s="340"/>
      <c r="EM154" s="340"/>
      <c r="EN154" s="340"/>
      <c r="EO154" s="340"/>
      <c r="EP154" s="340"/>
    </row>
    <row r="155" spans="1:146" ht="3" customHeight="1">
      <c r="A155" s="339"/>
      <c r="C155" s="2176"/>
      <c r="D155" s="2177"/>
      <c r="E155" s="2177"/>
      <c r="F155" s="2177"/>
      <c r="G155" s="2177"/>
      <c r="H155" s="2246"/>
      <c r="I155" s="2247"/>
      <c r="J155" s="2247"/>
      <c r="K155" s="2247"/>
      <c r="L155" s="2247"/>
      <c r="M155" s="2247"/>
      <c r="N155" s="2247"/>
      <c r="O155" s="2247"/>
      <c r="P155" s="2247"/>
      <c r="Q155" s="2247"/>
      <c r="R155" s="2247"/>
      <c r="S155" s="2247"/>
      <c r="T155" s="2252"/>
      <c r="U155" s="2253"/>
      <c r="V155" s="366"/>
      <c r="W155" s="2104"/>
      <c r="X155" s="2105"/>
      <c r="Y155" s="2105"/>
      <c r="Z155" s="2105"/>
      <c r="AA155" s="2105"/>
      <c r="AB155" s="2105"/>
      <c r="AC155" s="2105"/>
      <c r="AD155" s="2105"/>
      <c r="AE155" s="2106"/>
      <c r="AF155" s="2107"/>
      <c r="AG155" s="2107"/>
      <c r="AH155" s="2107"/>
      <c r="AI155" s="2107"/>
      <c r="AJ155" s="2107"/>
      <c r="AK155" s="2107"/>
      <c r="AL155" s="2107"/>
      <c r="AM155" s="2108"/>
      <c r="AN155" s="2119"/>
      <c r="AO155" s="2120"/>
      <c r="AP155" s="1834"/>
      <c r="AQ155" s="1835"/>
      <c r="AR155" s="2100"/>
      <c r="AS155" s="2100"/>
      <c r="AT155" s="2100"/>
      <c r="AU155" s="2100"/>
      <c r="AV155" s="2101"/>
      <c r="AW155" s="1829"/>
      <c r="AX155" s="1829"/>
      <c r="AY155" s="1829"/>
      <c r="AZ155" s="1829"/>
      <c r="BA155" s="1829"/>
      <c r="BB155" s="1829"/>
      <c r="BC155" s="1829"/>
      <c r="BD155" s="1830"/>
      <c r="BE155" s="360"/>
      <c r="BF155" s="2119"/>
      <c r="BG155" s="2124"/>
      <c r="BH155" s="2077"/>
      <c r="BI155" s="2077"/>
      <c r="BJ155" s="2077"/>
      <c r="BK155" s="2077"/>
      <c r="BL155" s="2077"/>
      <c r="BM155" s="2077"/>
      <c r="BN155" s="2077"/>
      <c r="BO155" s="2077"/>
      <c r="BP155" s="2077"/>
      <c r="BQ155" s="2077"/>
      <c r="BR155" s="1829"/>
      <c r="BS155" s="1829"/>
      <c r="BT155" s="1829"/>
      <c r="BU155" s="1829"/>
      <c r="BV155" s="1829"/>
      <c r="BW155" s="1829"/>
      <c r="BX155" s="1829"/>
      <c r="BY155" s="1830"/>
      <c r="EL155" s="340"/>
      <c r="EM155" s="340"/>
      <c r="EN155" s="340"/>
      <c r="EO155" s="340"/>
      <c r="EP155" s="340"/>
    </row>
    <row r="156" spans="1:146" ht="3" customHeight="1">
      <c r="A156" s="339"/>
      <c r="C156" s="2176"/>
      <c r="D156" s="2177"/>
      <c r="E156" s="2177"/>
      <c r="F156" s="2177"/>
      <c r="G156" s="2177"/>
      <c r="H156" s="2246"/>
      <c r="I156" s="2247"/>
      <c r="J156" s="2247"/>
      <c r="K156" s="2247"/>
      <c r="L156" s="2247"/>
      <c r="M156" s="2247"/>
      <c r="N156" s="2247"/>
      <c r="O156" s="2247"/>
      <c r="P156" s="2247"/>
      <c r="Q156" s="2247"/>
      <c r="R156" s="2247"/>
      <c r="S156" s="2247"/>
      <c r="T156" s="2252"/>
      <c r="U156" s="2253"/>
      <c r="V156" s="345"/>
      <c r="W156" s="2104"/>
      <c r="X156" s="2105"/>
      <c r="Y156" s="2105"/>
      <c r="Z156" s="2105"/>
      <c r="AA156" s="2105"/>
      <c r="AB156" s="2105"/>
      <c r="AC156" s="2105"/>
      <c r="AD156" s="2105"/>
      <c r="AE156" s="2106"/>
      <c r="AF156" s="2107"/>
      <c r="AG156" s="2107"/>
      <c r="AH156" s="2107"/>
      <c r="AI156" s="2107"/>
      <c r="AJ156" s="2107"/>
      <c r="AK156" s="2107"/>
      <c r="AL156" s="2107"/>
      <c r="AM156" s="2108"/>
      <c r="AN156" s="2119"/>
      <c r="AO156" s="2120"/>
      <c r="AP156" s="1837"/>
      <c r="AQ156" s="1838"/>
      <c r="AR156" s="2102"/>
      <c r="AS156" s="2102"/>
      <c r="AT156" s="2102"/>
      <c r="AU156" s="2102"/>
      <c r="AV156" s="2103"/>
      <c r="AW156" s="1829"/>
      <c r="AX156" s="1829"/>
      <c r="AY156" s="1829"/>
      <c r="AZ156" s="1829"/>
      <c r="BA156" s="1829"/>
      <c r="BB156" s="1829"/>
      <c r="BC156" s="1829"/>
      <c r="BD156" s="1830"/>
      <c r="BE156" s="360"/>
      <c r="BF156" s="2119"/>
      <c r="BG156" s="2124"/>
      <c r="BH156" s="2077"/>
      <c r="BI156" s="2077"/>
      <c r="BJ156" s="2077"/>
      <c r="BK156" s="2077"/>
      <c r="BL156" s="2077"/>
      <c r="BM156" s="2077"/>
      <c r="BN156" s="2077"/>
      <c r="BO156" s="2077"/>
      <c r="BP156" s="2077"/>
      <c r="BQ156" s="2077"/>
      <c r="BR156" s="1829"/>
      <c r="BS156" s="1829"/>
      <c r="BT156" s="1829"/>
      <c r="BU156" s="1829"/>
      <c r="BV156" s="1829"/>
      <c r="BW156" s="1829"/>
      <c r="BX156" s="1829"/>
      <c r="BY156" s="1830"/>
      <c r="EL156" s="340"/>
      <c r="EM156" s="340"/>
      <c r="EN156" s="340"/>
      <c r="EO156" s="340"/>
      <c r="EP156" s="340"/>
    </row>
    <row r="157" spans="1:146" ht="3" customHeight="1">
      <c r="A157" s="339"/>
      <c r="C157" s="2176"/>
      <c r="D157" s="2177"/>
      <c r="E157" s="2177"/>
      <c r="F157" s="2177"/>
      <c r="G157" s="2177"/>
      <c r="H157" s="2246"/>
      <c r="I157" s="2247"/>
      <c r="J157" s="2247"/>
      <c r="K157" s="2247"/>
      <c r="L157" s="2247"/>
      <c r="M157" s="2247"/>
      <c r="N157" s="2247"/>
      <c r="O157" s="2247"/>
      <c r="P157" s="2247"/>
      <c r="Q157" s="2247"/>
      <c r="R157" s="2247"/>
      <c r="S157" s="2247"/>
      <c r="T157" s="2252"/>
      <c r="U157" s="2253"/>
      <c r="V157" s="367"/>
      <c r="W157" s="2109" t="s">
        <v>150</v>
      </c>
      <c r="X157" s="2407"/>
      <c r="Y157" s="2077" t="s">
        <v>712</v>
      </c>
      <c r="Z157" s="2077"/>
      <c r="AA157" s="2077"/>
      <c r="AB157" s="2077"/>
      <c r="AC157" s="2077"/>
      <c r="AD157" s="2077"/>
      <c r="AE157" s="2077"/>
      <c r="AF157" s="2078">
        <f>申告書作成!L138</f>
        <v>0</v>
      </c>
      <c r="AG157" s="2079"/>
      <c r="AH157" s="2079"/>
      <c r="AI157" s="2079"/>
      <c r="AJ157" s="2079"/>
      <c r="AK157" s="2079"/>
      <c r="AL157" s="2079"/>
      <c r="AM157" s="2080"/>
      <c r="AN157" s="2119"/>
      <c r="AO157" s="2120"/>
      <c r="AP157" s="1831" t="s">
        <v>742</v>
      </c>
      <c r="AQ157" s="1832"/>
      <c r="AR157" s="2098">
        <f>申告書作成!U138</f>
        <v>0</v>
      </c>
      <c r="AS157" s="2098"/>
      <c r="AT157" s="2098"/>
      <c r="AU157" s="2098"/>
      <c r="AV157" s="2099"/>
      <c r="AW157" s="1829">
        <f>申告書作成!AA138</f>
        <v>0</v>
      </c>
      <c r="AX157" s="1829"/>
      <c r="AY157" s="1829"/>
      <c r="AZ157" s="1829"/>
      <c r="BA157" s="1829"/>
      <c r="BB157" s="1829"/>
      <c r="BC157" s="1829"/>
      <c r="BD157" s="1830"/>
      <c r="BE157" s="360"/>
      <c r="BF157" s="2119"/>
      <c r="BG157" s="2124"/>
      <c r="BH157" s="2077" t="s">
        <v>822</v>
      </c>
      <c r="BI157" s="2077"/>
      <c r="BJ157" s="2077"/>
      <c r="BK157" s="2077"/>
      <c r="BL157" s="2077"/>
      <c r="BM157" s="2077"/>
      <c r="BN157" s="2077"/>
      <c r="BO157" s="2077"/>
      <c r="BP157" s="2077"/>
      <c r="BQ157" s="2077"/>
      <c r="BR157" s="1829">
        <f>申告書作成!L221</f>
        <v>0</v>
      </c>
      <c r="BS157" s="1829"/>
      <c r="BT157" s="1829"/>
      <c r="BU157" s="1829"/>
      <c r="BV157" s="1829"/>
      <c r="BW157" s="1829"/>
      <c r="BX157" s="1829"/>
      <c r="BY157" s="1830"/>
      <c r="EL157" s="340"/>
      <c r="EM157" s="340"/>
      <c r="EN157" s="340"/>
      <c r="EO157" s="340"/>
      <c r="EP157" s="340"/>
    </row>
    <row r="158" spans="1:146" ht="3" customHeight="1">
      <c r="A158" s="339"/>
      <c r="C158" s="2176"/>
      <c r="D158" s="2177"/>
      <c r="E158" s="2177"/>
      <c r="F158" s="2177"/>
      <c r="G158" s="2177"/>
      <c r="H158" s="2246"/>
      <c r="I158" s="2247"/>
      <c r="J158" s="2247"/>
      <c r="K158" s="2247"/>
      <c r="L158" s="2247"/>
      <c r="M158" s="2247"/>
      <c r="N158" s="2247"/>
      <c r="O158" s="2247"/>
      <c r="P158" s="2247"/>
      <c r="Q158" s="2247"/>
      <c r="R158" s="2247"/>
      <c r="S158" s="2247"/>
      <c r="T158" s="2252"/>
      <c r="U158" s="2253"/>
      <c r="V158" s="367"/>
      <c r="W158" s="2109"/>
      <c r="X158" s="2407"/>
      <c r="Y158" s="2077"/>
      <c r="Z158" s="2077"/>
      <c r="AA158" s="2077"/>
      <c r="AB158" s="2077"/>
      <c r="AC158" s="2077"/>
      <c r="AD158" s="2077"/>
      <c r="AE158" s="2077"/>
      <c r="AF158" s="2081"/>
      <c r="AG158" s="2082"/>
      <c r="AH158" s="2082"/>
      <c r="AI158" s="2082"/>
      <c r="AJ158" s="2082"/>
      <c r="AK158" s="2082"/>
      <c r="AL158" s="2082"/>
      <c r="AM158" s="2083"/>
      <c r="AN158" s="2119"/>
      <c r="AO158" s="2120"/>
      <c r="AP158" s="1834"/>
      <c r="AQ158" s="1835"/>
      <c r="AR158" s="2100"/>
      <c r="AS158" s="2100"/>
      <c r="AT158" s="2100"/>
      <c r="AU158" s="2100"/>
      <c r="AV158" s="2101"/>
      <c r="AW158" s="1829"/>
      <c r="AX158" s="1829"/>
      <c r="AY158" s="1829"/>
      <c r="AZ158" s="1829"/>
      <c r="BA158" s="1829"/>
      <c r="BB158" s="1829"/>
      <c r="BC158" s="1829"/>
      <c r="BD158" s="1830"/>
      <c r="BE158" s="360"/>
      <c r="BF158" s="2119"/>
      <c r="BG158" s="2124"/>
      <c r="BH158" s="2077"/>
      <c r="BI158" s="2077"/>
      <c r="BJ158" s="2077"/>
      <c r="BK158" s="2077"/>
      <c r="BL158" s="2077"/>
      <c r="BM158" s="2077"/>
      <c r="BN158" s="2077"/>
      <c r="BO158" s="2077"/>
      <c r="BP158" s="2077"/>
      <c r="BQ158" s="2077"/>
      <c r="BR158" s="1829"/>
      <c r="BS158" s="1829"/>
      <c r="BT158" s="1829"/>
      <c r="BU158" s="1829"/>
      <c r="BV158" s="1829"/>
      <c r="BW158" s="1829"/>
      <c r="BX158" s="1829"/>
      <c r="BY158" s="1830"/>
      <c r="EL158" s="340"/>
      <c r="EM158" s="340"/>
      <c r="EN158" s="340"/>
      <c r="EO158" s="340"/>
      <c r="EP158" s="340"/>
    </row>
    <row r="159" spans="1:146" ht="3" customHeight="1">
      <c r="A159" s="339"/>
      <c r="C159" s="2176"/>
      <c r="D159" s="2177"/>
      <c r="E159" s="2177"/>
      <c r="F159" s="2177"/>
      <c r="G159" s="2177"/>
      <c r="H159" s="2246"/>
      <c r="I159" s="2247"/>
      <c r="J159" s="2247"/>
      <c r="K159" s="2247"/>
      <c r="L159" s="2247"/>
      <c r="M159" s="2247"/>
      <c r="N159" s="2247"/>
      <c r="O159" s="2247"/>
      <c r="P159" s="2247"/>
      <c r="Q159" s="2247"/>
      <c r="R159" s="2247"/>
      <c r="S159" s="2247"/>
      <c r="T159" s="2252"/>
      <c r="U159" s="2253"/>
      <c r="V159" s="367"/>
      <c r="W159" s="2109"/>
      <c r="X159" s="2407"/>
      <c r="Y159" s="2077"/>
      <c r="Z159" s="2077"/>
      <c r="AA159" s="2077"/>
      <c r="AB159" s="2077"/>
      <c r="AC159" s="2077"/>
      <c r="AD159" s="2077"/>
      <c r="AE159" s="2077"/>
      <c r="AF159" s="2081"/>
      <c r="AG159" s="2082"/>
      <c r="AH159" s="2082"/>
      <c r="AI159" s="2082"/>
      <c r="AJ159" s="2082"/>
      <c r="AK159" s="2082"/>
      <c r="AL159" s="2082"/>
      <c r="AM159" s="2083"/>
      <c r="AN159" s="2119"/>
      <c r="AO159" s="2120"/>
      <c r="AP159" s="1834"/>
      <c r="AQ159" s="1835"/>
      <c r="AR159" s="2100"/>
      <c r="AS159" s="2100"/>
      <c r="AT159" s="2100"/>
      <c r="AU159" s="2100"/>
      <c r="AV159" s="2101"/>
      <c r="AW159" s="1829"/>
      <c r="AX159" s="1829"/>
      <c r="AY159" s="1829"/>
      <c r="AZ159" s="1829"/>
      <c r="BA159" s="1829"/>
      <c r="BB159" s="1829"/>
      <c r="BC159" s="1829"/>
      <c r="BD159" s="1830"/>
      <c r="BE159" s="360"/>
      <c r="BF159" s="2119"/>
      <c r="BG159" s="2124"/>
      <c r="BH159" s="2077"/>
      <c r="BI159" s="2077"/>
      <c r="BJ159" s="2077"/>
      <c r="BK159" s="2077"/>
      <c r="BL159" s="2077"/>
      <c r="BM159" s="2077"/>
      <c r="BN159" s="2077"/>
      <c r="BO159" s="2077"/>
      <c r="BP159" s="2077"/>
      <c r="BQ159" s="2077"/>
      <c r="BR159" s="1829"/>
      <c r="BS159" s="1829"/>
      <c r="BT159" s="1829"/>
      <c r="BU159" s="1829"/>
      <c r="BV159" s="1829"/>
      <c r="BW159" s="1829"/>
      <c r="BX159" s="1829"/>
      <c r="BY159" s="1830"/>
      <c r="EL159" s="340"/>
      <c r="EM159" s="340"/>
      <c r="EN159" s="340"/>
      <c r="EO159" s="340"/>
      <c r="EP159" s="340"/>
    </row>
    <row r="160" spans="1:146" ht="3" customHeight="1">
      <c r="A160" s="339"/>
      <c r="C160" s="2176"/>
      <c r="D160" s="2177"/>
      <c r="E160" s="2177"/>
      <c r="F160" s="2177"/>
      <c r="G160" s="2177"/>
      <c r="H160" s="2246"/>
      <c r="I160" s="2247"/>
      <c r="J160" s="2247"/>
      <c r="K160" s="2247"/>
      <c r="L160" s="2247"/>
      <c r="M160" s="2247"/>
      <c r="N160" s="2247"/>
      <c r="O160" s="2247"/>
      <c r="P160" s="2247"/>
      <c r="Q160" s="2247"/>
      <c r="R160" s="2247"/>
      <c r="S160" s="2247"/>
      <c r="T160" s="2252"/>
      <c r="U160" s="2253"/>
      <c r="V160" s="367"/>
      <c r="W160" s="2109"/>
      <c r="X160" s="2407"/>
      <c r="Y160" s="2077"/>
      <c r="Z160" s="2077"/>
      <c r="AA160" s="2077"/>
      <c r="AB160" s="2077"/>
      <c r="AC160" s="2077"/>
      <c r="AD160" s="2077"/>
      <c r="AE160" s="2077"/>
      <c r="AF160" s="2081"/>
      <c r="AG160" s="2082"/>
      <c r="AH160" s="2082"/>
      <c r="AI160" s="2082"/>
      <c r="AJ160" s="2082"/>
      <c r="AK160" s="2082"/>
      <c r="AL160" s="2082"/>
      <c r="AM160" s="2083"/>
      <c r="AN160" s="2119"/>
      <c r="AO160" s="2120"/>
      <c r="AP160" s="1834"/>
      <c r="AQ160" s="1835"/>
      <c r="AR160" s="2100"/>
      <c r="AS160" s="2100"/>
      <c r="AT160" s="2100"/>
      <c r="AU160" s="2100"/>
      <c r="AV160" s="2101"/>
      <c r="AW160" s="1829"/>
      <c r="AX160" s="1829"/>
      <c r="AY160" s="1829"/>
      <c r="AZ160" s="1829"/>
      <c r="BA160" s="1829"/>
      <c r="BB160" s="1829"/>
      <c r="BC160" s="1829"/>
      <c r="BD160" s="1830"/>
      <c r="BE160" s="360"/>
      <c r="BF160" s="2119"/>
      <c r="BG160" s="2124"/>
      <c r="BH160" s="2077"/>
      <c r="BI160" s="2077"/>
      <c r="BJ160" s="2077"/>
      <c r="BK160" s="2077"/>
      <c r="BL160" s="2077"/>
      <c r="BM160" s="2077"/>
      <c r="BN160" s="2077"/>
      <c r="BO160" s="2077"/>
      <c r="BP160" s="2077"/>
      <c r="BQ160" s="2077"/>
      <c r="BR160" s="1829"/>
      <c r="BS160" s="1829"/>
      <c r="BT160" s="1829"/>
      <c r="BU160" s="1829"/>
      <c r="BV160" s="1829"/>
      <c r="BW160" s="1829"/>
      <c r="BX160" s="1829"/>
      <c r="BY160" s="1830"/>
      <c r="EL160" s="340"/>
      <c r="EM160" s="340"/>
      <c r="EN160" s="340"/>
      <c r="EO160" s="340"/>
      <c r="EP160" s="340"/>
    </row>
    <row r="161" spans="1:169" ht="3" customHeight="1">
      <c r="A161" s="339"/>
      <c r="C161" s="2176"/>
      <c r="D161" s="2177"/>
      <c r="E161" s="2177"/>
      <c r="F161" s="2177"/>
      <c r="G161" s="2177"/>
      <c r="H161" s="2246"/>
      <c r="I161" s="2247"/>
      <c r="J161" s="2247"/>
      <c r="K161" s="2247"/>
      <c r="L161" s="2247"/>
      <c r="M161" s="2247"/>
      <c r="N161" s="2247"/>
      <c r="O161" s="2247"/>
      <c r="P161" s="2247"/>
      <c r="Q161" s="2247"/>
      <c r="R161" s="2247"/>
      <c r="S161" s="2247"/>
      <c r="T161" s="2252"/>
      <c r="U161" s="2253"/>
      <c r="V161" s="367"/>
      <c r="W161" s="2109"/>
      <c r="X161" s="2407"/>
      <c r="Y161" s="2077"/>
      <c r="Z161" s="2077"/>
      <c r="AA161" s="2077"/>
      <c r="AB161" s="2077"/>
      <c r="AC161" s="2077"/>
      <c r="AD161" s="2077"/>
      <c r="AE161" s="2077"/>
      <c r="AF161" s="2084"/>
      <c r="AG161" s="2085"/>
      <c r="AH161" s="2085"/>
      <c r="AI161" s="2085"/>
      <c r="AJ161" s="2085"/>
      <c r="AK161" s="2085"/>
      <c r="AL161" s="2085"/>
      <c r="AM161" s="2086"/>
      <c r="AN161" s="2119"/>
      <c r="AO161" s="2120"/>
      <c r="AP161" s="1837"/>
      <c r="AQ161" s="1838"/>
      <c r="AR161" s="2102"/>
      <c r="AS161" s="2102"/>
      <c r="AT161" s="2102"/>
      <c r="AU161" s="2102"/>
      <c r="AV161" s="2103"/>
      <c r="AW161" s="1829"/>
      <c r="AX161" s="1829"/>
      <c r="AY161" s="1829"/>
      <c r="AZ161" s="1829"/>
      <c r="BA161" s="1829"/>
      <c r="BB161" s="1829"/>
      <c r="BC161" s="1829"/>
      <c r="BD161" s="1830"/>
      <c r="BE161" s="360"/>
      <c r="BF161" s="2119"/>
      <c r="BG161" s="2124"/>
      <c r="BH161" s="2077"/>
      <c r="BI161" s="2077"/>
      <c r="BJ161" s="2077"/>
      <c r="BK161" s="2077"/>
      <c r="BL161" s="2077"/>
      <c r="BM161" s="2077"/>
      <c r="BN161" s="2077"/>
      <c r="BO161" s="2077"/>
      <c r="BP161" s="2077"/>
      <c r="BQ161" s="2077"/>
      <c r="BR161" s="1829"/>
      <c r="BS161" s="1829"/>
      <c r="BT161" s="1829"/>
      <c r="BU161" s="1829"/>
      <c r="BV161" s="1829"/>
      <c r="BW161" s="1829"/>
      <c r="BX161" s="1829"/>
      <c r="BY161" s="1830"/>
      <c r="EL161" s="340"/>
      <c r="EM161" s="340"/>
      <c r="EN161" s="340"/>
      <c r="EO161" s="340"/>
      <c r="EP161" s="340"/>
    </row>
    <row r="162" spans="1:169" ht="3" customHeight="1">
      <c r="A162" s="339"/>
      <c r="C162" s="2176"/>
      <c r="D162" s="2177"/>
      <c r="E162" s="2177"/>
      <c r="F162" s="2177"/>
      <c r="G162" s="2177"/>
      <c r="H162" s="2248"/>
      <c r="I162" s="2249"/>
      <c r="J162" s="2249"/>
      <c r="K162" s="2249"/>
      <c r="L162" s="2249"/>
      <c r="M162" s="2249"/>
      <c r="N162" s="2249"/>
      <c r="O162" s="2249"/>
      <c r="P162" s="2249"/>
      <c r="Q162" s="2249"/>
      <c r="R162" s="2249"/>
      <c r="S162" s="2249"/>
      <c r="T162" s="2254"/>
      <c r="U162" s="2255"/>
      <c r="V162" s="367"/>
      <c r="W162" s="2109"/>
      <c r="X162" s="2407"/>
      <c r="Y162" s="2077" t="s">
        <v>713</v>
      </c>
      <c r="Z162" s="2077"/>
      <c r="AA162" s="2077"/>
      <c r="AB162" s="2077"/>
      <c r="AC162" s="2077"/>
      <c r="AD162" s="2077"/>
      <c r="AE162" s="2077"/>
      <c r="AF162" s="1829">
        <f>申告書作成!L140</f>
        <v>0</v>
      </c>
      <c r="AG162" s="1829"/>
      <c r="AH162" s="1829"/>
      <c r="AI162" s="1829"/>
      <c r="AJ162" s="1829"/>
      <c r="AK162" s="1829"/>
      <c r="AL162" s="1829"/>
      <c r="AM162" s="1830"/>
      <c r="AN162" s="2119"/>
      <c r="AO162" s="2120"/>
      <c r="AP162" s="2077" t="s">
        <v>714</v>
      </c>
      <c r="AQ162" s="2077"/>
      <c r="AR162" s="2077"/>
      <c r="AS162" s="2077"/>
      <c r="AT162" s="2077"/>
      <c r="AU162" s="2077"/>
      <c r="AV162" s="2077"/>
      <c r="AW162" s="1829">
        <f>申告書作成!AA140</f>
        <v>0</v>
      </c>
      <c r="AX162" s="1829"/>
      <c r="AY162" s="1829"/>
      <c r="AZ162" s="1829"/>
      <c r="BA162" s="1829"/>
      <c r="BB162" s="1829"/>
      <c r="BC162" s="1829"/>
      <c r="BD162" s="1830"/>
      <c r="BE162" s="360"/>
      <c r="BF162" s="2119"/>
      <c r="BG162" s="2124"/>
      <c r="BH162" s="2077" t="s">
        <v>823</v>
      </c>
      <c r="BI162" s="2077"/>
      <c r="BJ162" s="2077"/>
      <c r="BK162" s="2077"/>
      <c r="BL162" s="2077"/>
      <c r="BM162" s="2077"/>
      <c r="BN162" s="2077"/>
      <c r="BO162" s="2077"/>
      <c r="BP162" s="2077"/>
      <c r="BQ162" s="2077"/>
      <c r="BR162" s="1829">
        <f>申告書作成!L223</f>
        <v>0</v>
      </c>
      <c r="BS162" s="1829"/>
      <c r="BT162" s="1829"/>
      <c r="BU162" s="1829"/>
      <c r="BV162" s="1829"/>
      <c r="BW162" s="1829"/>
      <c r="BX162" s="1829"/>
      <c r="BY162" s="1830"/>
      <c r="EL162" s="340"/>
      <c r="EM162" s="340"/>
      <c r="EN162" s="340"/>
      <c r="EO162" s="340"/>
      <c r="EP162" s="340"/>
    </row>
    <row r="163" spans="1:169" ht="3" customHeight="1">
      <c r="A163" s="339"/>
      <c r="C163" s="2176" t="s">
        <v>156</v>
      </c>
      <c r="D163" s="2177"/>
      <c r="E163" s="2177"/>
      <c r="F163" s="2177"/>
      <c r="G163" s="2177"/>
      <c r="H163" s="2182">
        <f>申告書作成!T38</f>
        <v>0</v>
      </c>
      <c r="I163" s="2182"/>
      <c r="J163" s="2182"/>
      <c r="K163" s="2182"/>
      <c r="L163" s="2182"/>
      <c r="M163" s="2182"/>
      <c r="N163" s="2182"/>
      <c r="O163" s="2182"/>
      <c r="P163" s="2182"/>
      <c r="Q163" s="2182"/>
      <c r="R163" s="2182"/>
      <c r="S163" s="2182"/>
      <c r="T163" s="2182"/>
      <c r="U163" s="2183"/>
      <c r="V163" s="367"/>
      <c r="W163" s="2109"/>
      <c r="X163" s="2407"/>
      <c r="Y163" s="2077"/>
      <c r="Z163" s="2077"/>
      <c r="AA163" s="2077"/>
      <c r="AB163" s="2077"/>
      <c r="AC163" s="2077"/>
      <c r="AD163" s="2077"/>
      <c r="AE163" s="2077"/>
      <c r="AF163" s="1829"/>
      <c r="AG163" s="1829"/>
      <c r="AH163" s="1829"/>
      <c r="AI163" s="1829"/>
      <c r="AJ163" s="1829"/>
      <c r="AK163" s="1829"/>
      <c r="AL163" s="1829"/>
      <c r="AM163" s="1830"/>
      <c r="AN163" s="2119"/>
      <c r="AO163" s="2120"/>
      <c r="AP163" s="2077"/>
      <c r="AQ163" s="2077"/>
      <c r="AR163" s="2077"/>
      <c r="AS163" s="2077"/>
      <c r="AT163" s="2077"/>
      <c r="AU163" s="2077"/>
      <c r="AV163" s="2077"/>
      <c r="AW163" s="1829"/>
      <c r="AX163" s="1829"/>
      <c r="AY163" s="1829"/>
      <c r="AZ163" s="1829"/>
      <c r="BA163" s="1829"/>
      <c r="BB163" s="1829"/>
      <c r="BC163" s="1829"/>
      <c r="BD163" s="1830"/>
      <c r="BE163" s="360"/>
      <c r="BF163" s="2119"/>
      <c r="BG163" s="2124"/>
      <c r="BH163" s="2077"/>
      <c r="BI163" s="2077"/>
      <c r="BJ163" s="2077"/>
      <c r="BK163" s="2077"/>
      <c r="BL163" s="2077"/>
      <c r="BM163" s="2077"/>
      <c r="BN163" s="2077"/>
      <c r="BO163" s="2077"/>
      <c r="BP163" s="2077"/>
      <c r="BQ163" s="2077"/>
      <c r="BR163" s="1829"/>
      <c r="BS163" s="1829"/>
      <c r="BT163" s="1829"/>
      <c r="BU163" s="1829"/>
      <c r="BV163" s="1829"/>
      <c r="BW163" s="1829"/>
      <c r="BX163" s="1829"/>
      <c r="BY163" s="1830"/>
      <c r="EL163" s="340"/>
      <c r="EM163" s="340"/>
      <c r="EN163" s="340"/>
      <c r="EO163" s="340"/>
      <c r="EP163" s="340"/>
    </row>
    <row r="164" spans="1:169" ht="3" customHeight="1">
      <c r="A164" s="339"/>
      <c r="C164" s="2176"/>
      <c r="D164" s="2177"/>
      <c r="E164" s="2177"/>
      <c r="F164" s="2177"/>
      <c r="G164" s="2177"/>
      <c r="H164" s="2182"/>
      <c r="I164" s="2182"/>
      <c r="J164" s="2182"/>
      <c r="K164" s="2182"/>
      <c r="L164" s="2182"/>
      <c r="M164" s="2182"/>
      <c r="N164" s="2182"/>
      <c r="O164" s="2182"/>
      <c r="P164" s="2182"/>
      <c r="Q164" s="2182"/>
      <c r="R164" s="2182"/>
      <c r="S164" s="2182"/>
      <c r="T164" s="2182"/>
      <c r="U164" s="2183"/>
      <c r="V164" s="367"/>
      <c r="W164" s="2109"/>
      <c r="X164" s="2407"/>
      <c r="Y164" s="2077"/>
      <c r="Z164" s="2077"/>
      <c r="AA164" s="2077"/>
      <c r="AB164" s="2077"/>
      <c r="AC164" s="2077"/>
      <c r="AD164" s="2077"/>
      <c r="AE164" s="2077"/>
      <c r="AF164" s="1829"/>
      <c r="AG164" s="1829"/>
      <c r="AH164" s="1829"/>
      <c r="AI164" s="1829"/>
      <c r="AJ164" s="1829"/>
      <c r="AK164" s="1829"/>
      <c r="AL164" s="1829"/>
      <c r="AM164" s="1830"/>
      <c r="AN164" s="2119"/>
      <c r="AO164" s="2120"/>
      <c r="AP164" s="2077"/>
      <c r="AQ164" s="2077"/>
      <c r="AR164" s="2077"/>
      <c r="AS164" s="2077"/>
      <c r="AT164" s="2077"/>
      <c r="AU164" s="2077"/>
      <c r="AV164" s="2077"/>
      <c r="AW164" s="1829"/>
      <c r="AX164" s="1829"/>
      <c r="AY164" s="1829"/>
      <c r="AZ164" s="1829"/>
      <c r="BA164" s="1829"/>
      <c r="BB164" s="1829"/>
      <c r="BC164" s="1829"/>
      <c r="BD164" s="1830"/>
      <c r="BE164" s="360"/>
      <c r="BF164" s="2119"/>
      <c r="BG164" s="2124"/>
      <c r="BH164" s="2077"/>
      <c r="BI164" s="2077"/>
      <c r="BJ164" s="2077"/>
      <c r="BK164" s="2077"/>
      <c r="BL164" s="2077"/>
      <c r="BM164" s="2077"/>
      <c r="BN164" s="2077"/>
      <c r="BO164" s="2077"/>
      <c r="BP164" s="2077"/>
      <c r="BQ164" s="2077"/>
      <c r="BR164" s="1829"/>
      <c r="BS164" s="1829"/>
      <c r="BT164" s="1829"/>
      <c r="BU164" s="1829"/>
      <c r="BV164" s="1829"/>
      <c r="BW164" s="1829"/>
      <c r="BX164" s="1829"/>
      <c r="BY164" s="1830"/>
      <c r="EL164" s="340"/>
      <c r="EM164" s="340"/>
      <c r="EN164" s="340"/>
      <c r="EO164" s="340"/>
      <c r="EP164" s="340"/>
      <c r="EQ164" s="368"/>
      <c r="ER164" s="368"/>
      <c r="ES164" s="368"/>
      <c r="ET164" s="368"/>
      <c r="EU164" s="368"/>
      <c r="EV164" s="368"/>
      <c r="EW164" s="368"/>
      <c r="EX164" s="368"/>
      <c r="EY164" s="368"/>
      <c r="EZ164" s="368"/>
      <c r="FA164" s="368"/>
      <c r="FB164" s="368"/>
      <c r="FC164" s="368"/>
      <c r="FD164" s="368"/>
      <c r="FE164" s="368"/>
      <c r="FF164" s="368"/>
      <c r="FG164" s="368"/>
      <c r="FH164" s="368"/>
      <c r="FI164" s="368"/>
      <c r="FJ164" s="368"/>
      <c r="FK164" s="368"/>
      <c r="FL164" s="368"/>
      <c r="FM164" s="368"/>
    </row>
    <row r="165" spans="1:169" ht="3" customHeight="1">
      <c r="A165" s="339"/>
      <c r="C165" s="2176"/>
      <c r="D165" s="2177"/>
      <c r="E165" s="2177"/>
      <c r="F165" s="2177"/>
      <c r="G165" s="2177"/>
      <c r="H165" s="2182"/>
      <c r="I165" s="2182"/>
      <c r="J165" s="2182"/>
      <c r="K165" s="2182"/>
      <c r="L165" s="2182"/>
      <c r="M165" s="2182"/>
      <c r="N165" s="2182"/>
      <c r="O165" s="2182"/>
      <c r="P165" s="2182"/>
      <c r="Q165" s="2182"/>
      <c r="R165" s="2182"/>
      <c r="S165" s="2182"/>
      <c r="T165" s="2182"/>
      <c r="U165" s="2183"/>
      <c r="V165" s="345"/>
      <c r="W165" s="2109"/>
      <c r="X165" s="2407"/>
      <c r="Y165" s="2077"/>
      <c r="Z165" s="2077"/>
      <c r="AA165" s="2077"/>
      <c r="AB165" s="2077"/>
      <c r="AC165" s="2077"/>
      <c r="AD165" s="2077"/>
      <c r="AE165" s="2077"/>
      <c r="AF165" s="1829"/>
      <c r="AG165" s="1829"/>
      <c r="AH165" s="1829"/>
      <c r="AI165" s="1829"/>
      <c r="AJ165" s="1829"/>
      <c r="AK165" s="1829"/>
      <c r="AL165" s="1829"/>
      <c r="AM165" s="1830"/>
      <c r="AN165" s="2119"/>
      <c r="AO165" s="2120"/>
      <c r="AP165" s="2077"/>
      <c r="AQ165" s="2077"/>
      <c r="AR165" s="2077"/>
      <c r="AS165" s="2077"/>
      <c r="AT165" s="2077"/>
      <c r="AU165" s="2077"/>
      <c r="AV165" s="2077"/>
      <c r="AW165" s="1829"/>
      <c r="AX165" s="1829"/>
      <c r="AY165" s="1829"/>
      <c r="AZ165" s="1829"/>
      <c r="BA165" s="1829"/>
      <c r="BB165" s="1829"/>
      <c r="BC165" s="1829"/>
      <c r="BD165" s="1830"/>
      <c r="BE165" s="360"/>
      <c r="BF165" s="2119"/>
      <c r="BG165" s="2124"/>
      <c r="BH165" s="2077"/>
      <c r="BI165" s="2077"/>
      <c r="BJ165" s="2077"/>
      <c r="BK165" s="2077"/>
      <c r="BL165" s="2077"/>
      <c r="BM165" s="2077"/>
      <c r="BN165" s="2077"/>
      <c r="BO165" s="2077"/>
      <c r="BP165" s="2077"/>
      <c r="BQ165" s="2077"/>
      <c r="BR165" s="1829"/>
      <c r="BS165" s="1829"/>
      <c r="BT165" s="1829"/>
      <c r="BU165" s="1829"/>
      <c r="BV165" s="1829"/>
      <c r="BW165" s="1829"/>
      <c r="BX165" s="1829"/>
      <c r="BY165" s="1830"/>
      <c r="EL165" s="340"/>
      <c r="EM165" s="340"/>
      <c r="EN165" s="340"/>
      <c r="EO165" s="340"/>
      <c r="EP165" s="340"/>
      <c r="EQ165" s="368"/>
      <c r="ER165" s="368"/>
      <c r="ES165" s="368"/>
      <c r="ET165" s="368"/>
      <c r="EU165" s="368"/>
      <c r="EV165" s="368"/>
      <c r="EW165" s="368"/>
      <c r="EX165" s="368"/>
      <c r="EY165" s="368"/>
      <c r="EZ165" s="368"/>
      <c r="FA165" s="368"/>
      <c r="FB165" s="368"/>
      <c r="FC165" s="368"/>
      <c r="FD165" s="368"/>
      <c r="FE165" s="368"/>
      <c r="FF165" s="368"/>
      <c r="FG165" s="368"/>
      <c r="FH165" s="368"/>
      <c r="FI165" s="368"/>
      <c r="FJ165" s="368"/>
      <c r="FK165" s="368"/>
      <c r="FL165" s="368"/>
      <c r="FM165" s="368"/>
    </row>
    <row r="166" spans="1:169" ht="3" customHeight="1">
      <c r="A166" s="339"/>
      <c r="C166" s="2176"/>
      <c r="D166" s="2177"/>
      <c r="E166" s="2177"/>
      <c r="F166" s="2177"/>
      <c r="G166" s="2177"/>
      <c r="H166" s="2182"/>
      <c r="I166" s="2182"/>
      <c r="J166" s="2182"/>
      <c r="K166" s="2182"/>
      <c r="L166" s="2182"/>
      <c r="M166" s="2182"/>
      <c r="N166" s="2182"/>
      <c r="O166" s="2182"/>
      <c r="P166" s="2182"/>
      <c r="Q166" s="2182"/>
      <c r="R166" s="2182"/>
      <c r="S166" s="2182"/>
      <c r="T166" s="2182"/>
      <c r="U166" s="2183"/>
      <c r="V166" s="345"/>
      <c r="W166" s="2109"/>
      <c r="X166" s="2407"/>
      <c r="Y166" s="2077"/>
      <c r="Z166" s="2077"/>
      <c r="AA166" s="2077"/>
      <c r="AB166" s="2077"/>
      <c r="AC166" s="2077"/>
      <c r="AD166" s="2077"/>
      <c r="AE166" s="2077"/>
      <c r="AF166" s="1829"/>
      <c r="AG166" s="1829"/>
      <c r="AH166" s="1829"/>
      <c r="AI166" s="1829"/>
      <c r="AJ166" s="1829"/>
      <c r="AK166" s="1829"/>
      <c r="AL166" s="1829"/>
      <c r="AM166" s="1830"/>
      <c r="AN166" s="2119"/>
      <c r="AO166" s="2120"/>
      <c r="AP166" s="2077"/>
      <c r="AQ166" s="2077"/>
      <c r="AR166" s="2077"/>
      <c r="AS166" s="2077"/>
      <c r="AT166" s="2077"/>
      <c r="AU166" s="2077"/>
      <c r="AV166" s="2077"/>
      <c r="AW166" s="1829"/>
      <c r="AX166" s="1829"/>
      <c r="AY166" s="1829"/>
      <c r="AZ166" s="1829"/>
      <c r="BA166" s="1829"/>
      <c r="BB166" s="1829"/>
      <c r="BC166" s="1829"/>
      <c r="BD166" s="1830"/>
      <c r="BE166" s="360"/>
      <c r="BF166" s="2119"/>
      <c r="BG166" s="2124"/>
      <c r="BH166" s="2077"/>
      <c r="BI166" s="2077"/>
      <c r="BJ166" s="2077"/>
      <c r="BK166" s="2077"/>
      <c r="BL166" s="2077"/>
      <c r="BM166" s="2077"/>
      <c r="BN166" s="2077"/>
      <c r="BO166" s="2077"/>
      <c r="BP166" s="2077"/>
      <c r="BQ166" s="2077"/>
      <c r="BR166" s="1829"/>
      <c r="BS166" s="1829"/>
      <c r="BT166" s="1829"/>
      <c r="BU166" s="1829"/>
      <c r="BV166" s="1829"/>
      <c r="BW166" s="1829"/>
      <c r="BX166" s="1829"/>
      <c r="BY166" s="1830"/>
      <c r="EL166" s="340"/>
      <c r="EM166" s="340"/>
      <c r="EN166" s="340"/>
      <c r="EO166" s="340"/>
      <c r="EP166" s="340"/>
      <c r="EQ166" s="368"/>
      <c r="ER166" s="368"/>
      <c r="ES166" s="368"/>
      <c r="ET166" s="368"/>
      <c r="EU166" s="368"/>
      <c r="EV166" s="368"/>
      <c r="EW166" s="368"/>
      <c r="EX166" s="368"/>
      <c r="EY166" s="368"/>
      <c r="EZ166" s="368"/>
      <c r="FA166" s="368"/>
      <c r="FB166" s="368"/>
      <c r="FC166" s="368"/>
      <c r="FD166" s="368"/>
      <c r="FE166" s="368"/>
      <c r="FF166" s="368"/>
      <c r="FG166" s="368"/>
      <c r="FH166" s="368"/>
      <c r="FI166" s="368"/>
      <c r="FJ166" s="368"/>
      <c r="FK166" s="368"/>
      <c r="FL166" s="368"/>
      <c r="FM166" s="368"/>
    </row>
    <row r="167" spans="1:169" ht="3" customHeight="1">
      <c r="A167" s="339"/>
      <c r="C167" s="2176"/>
      <c r="D167" s="2177"/>
      <c r="E167" s="2177"/>
      <c r="F167" s="2177"/>
      <c r="G167" s="2177"/>
      <c r="H167" s="2182"/>
      <c r="I167" s="2182"/>
      <c r="J167" s="2182"/>
      <c r="K167" s="2182"/>
      <c r="L167" s="2182"/>
      <c r="M167" s="2182"/>
      <c r="N167" s="2182"/>
      <c r="O167" s="2182"/>
      <c r="P167" s="2182"/>
      <c r="Q167" s="2182"/>
      <c r="R167" s="2182"/>
      <c r="S167" s="2182"/>
      <c r="T167" s="2182"/>
      <c r="U167" s="2183"/>
      <c r="V167" s="345"/>
      <c r="W167" s="2109"/>
      <c r="X167" s="2407"/>
      <c r="Y167" s="2077" t="s">
        <v>716</v>
      </c>
      <c r="Z167" s="2077"/>
      <c r="AA167" s="2077"/>
      <c r="AB167" s="2077"/>
      <c r="AC167" s="2077"/>
      <c r="AD167" s="2077"/>
      <c r="AE167" s="2077"/>
      <c r="AF167" s="1829">
        <f ca="1">申告書作成!L142</f>
        <v>0</v>
      </c>
      <c r="AG167" s="1829"/>
      <c r="AH167" s="1829"/>
      <c r="AI167" s="1829"/>
      <c r="AJ167" s="1829"/>
      <c r="AK167" s="1829"/>
      <c r="AL167" s="1829"/>
      <c r="AM167" s="1830"/>
      <c r="AN167" s="2119"/>
      <c r="AO167" s="2120"/>
      <c r="AP167" s="2077" t="s">
        <v>717</v>
      </c>
      <c r="AQ167" s="2077"/>
      <c r="AR167" s="2077"/>
      <c r="AS167" s="2077"/>
      <c r="AT167" s="2077"/>
      <c r="AU167" s="2077"/>
      <c r="AV167" s="2077"/>
      <c r="AW167" s="1829">
        <f>申告書作成!AA142</f>
        <v>0</v>
      </c>
      <c r="AX167" s="1829"/>
      <c r="AY167" s="1829"/>
      <c r="AZ167" s="1829"/>
      <c r="BA167" s="1829"/>
      <c r="BB167" s="1829"/>
      <c r="BC167" s="1829"/>
      <c r="BD167" s="1830"/>
      <c r="BE167" s="360"/>
      <c r="BF167" s="2119"/>
      <c r="BG167" s="2124"/>
      <c r="BH167" s="1831" t="s">
        <v>824</v>
      </c>
      <c r="BI167" s="1832"/>
      <c r="BJ167" s="2098">
        <f>申告書作成!F225</f>
        <v>0</v>
      </c>
      <c r="BK167" s="2098"/>
      <c r="BL167" s="2098"/>
      <c r="BM167" s="2098"/>
      <c r="BN167" s="2098"/>
      <c r="BO167" s="2098"/>
      <c r="BP167" s="2098"/>
      <c r="BQ167" s="2099"/>
      <c r="BR167" s="1829">
        <f>申告書作成!L225</f>
        <v>0</v>
      </c>
      <c r="BS167" s="1829"/>
      <c r="BT167" s="1829"/>
      <c r="BU167" s="1829"/>
      <c r="BV167" s="1829"/>
      <c r="BW167" s="1829"/>
      <c r="BX167" s="1829"/>
      <c r="BY167" s="1830"/>
      <c r="EL167" s="340"/>
      <c r="EM167" s="340"/>
      <c r="EN167" s="340"/>
      <c r="EO167" s="340"/>
      <c r="EP167" s="340"/>
      <c r="EQ167" s="368"/>
      <c r="ER167" s="368"/>
      <c r="ES167" s="368"/>
      <c r="ET167" s="368"/>
      <c r="EU167" s="368"/>
      <c r="EV167" s="368"/>
      <c r="EW167" s="368"/>
      <c r="EX167" s="368"/>
      <c r="EY167" s="368"/>
      <c r="EZ167" s="368"/>
      <c r="FA167" s="368"/>
      <c r="FB167" s="368"/>
      <c r="FC167" s="368"/>
      <c r="FD167" s="368"/>
      <c r="FE167" s="368"/>
      <c r="FF167" s="368"/>
      <c r="FG167" s="368"/>
      <c r="FH167" s="368"/>
      <c r="FI167" s="368"/>
      <c r="FJ167" s="368"/>
      <c r="FK167" s="368"/>
      <c r="FL167" s="368"/>
      <c r="FM167" s="368"/>
    </row>
    <row r="168" spans="1:169" ht="3" customHeight="1">
      <c r="A168" s="339"/>
      <c r="C168" s="2178"/>
      <c r="D168" s="2179"/>
      <c r="E168" s="2179"/>
      <c r="F168" s="2179"/>
      <c r="G168" s="2179"/>
      <c r="H168" s="2184"/>
      <c r="I168" s="2184"/>
      <c r="J168" s="2184"/>
      <c r="K168" s="2184"/>
      <c r="L168" s="2184"/>
      <c r="M168" s="2184"/>
      <c r="N168" s="2184"/>
      <c r="O168" s="2184"/>
      <c r="P168" s="2184"/>
      <c r="Q168" s="2184"/>
      <c r="R168" s="2184"/>
      <c r="S168" s="2184"/>
      <c r="T168" s="2184"/>
      <c r="U168" s="2185"/>
      <c r="V168" s="345"/>
      <c r="W168" s="2109"/>
      <c r="X168" s="2407"/>
      <c r="Y168" s="2077"/>
      <c r="Z168" s="2077"/>
      <c r="AA168" s="2077"/>
      <c r="AB168" s="2077"/>
      <c r="AC168" s="2077"/>
      <c r="AD168" s="2077"/>
      <c r="AE168" s="2077"/>
      <c r="AF168" s="1829"/>
      <c r="AG168" s="1829"/>
      <c r="AH168" s="1829"/>
      <c r="AI168" s="1829"/>
      <c r="AJ168" s="1829"/>
      <c r="AK168" s="1829"/>
      <c r="AL168" s="1829"/>
      <c r="AM168" s="1830"/>
      <c r="AN168" s="2119"/>
      <c r="AO168" s="2120"/>
      <c r="AP168" s="2077"/>
      <c r="AQ168" s="2077"/>
      <c r="AR168" s="2077"/>
      <c r="AS168" s="2077"/>
      <c r="AT168" s="2077"/>
      <c r="AU168" s="2077"/>
      <c r="AV168" s="2077"/>
      <c r="AW168" s="1829"/>
      <c r="AX168" s="1829"/>
      <c r="AY168" s="1829"/>
      <c r="AZ168" s="1829"/>
      <c r="BA168" s="1829"/>
      <c r="BB168" s="1829"/>
      <c r="BC168" s="1829"/>
      <c r="BD168" s="1830"/>
      <c r="BE168" s="360"/>
      <c r="BF168" s="2119"/>
      <c r="BG168" s="2124"/>
      <c r="BH168" s="1834"/>
      <c r="BI168" s="1835"/>
      <c r="BJ168" s="2100"/>
      <c r="BK168" s="2100"/>
      <c r="BL168" s="2100"/>
      <c r="BM168" s="2100"/>
      <c r="BN168" s="2100"/>
      <c r="BO168" s="2100"/>
      <c r="BP168" s="2100"/>
      <c r="BQ168" s="2101"/>
      <c r="BR168" s="1829"/>
      <c r="BS168" s="1829"/>
      <c r="BT168" s="1829"/>
      <c r="BU168" s="1829"/>
      <c r="BV168" s="1829"/>
      <c r="BW168" s="1829"/>
      <c r="BX168" s="1829"/>
      <c r="BY168" s="1830"/>
      <c r="EL168" s="339"/>
      <c r="EM168" s="339"/>
      <c r="EN168" s="339"/>
      <c r="EO168" s="339"/>
      <c r="EP168" s="339"/>
      <c r="EQ168" s="368"/>
      <c r="ER168" s="368"/>
      <c r="ES168" s="368"/>
      <c r="ET168" s="368"/>
      <c r="EU168" s="368"/>
      <c r="EV168" s="368"/>
      <c r="EW168" s="368"/>
      <c r="EX168" s="368"/>
      <c r="EY168" s="368"/>
      <c r="EZ168" s="368"/>
      <c r="FA168" s="368"/>
      <c r="FB168" s="368"/>
      <c r="FC168" s="368"/>
      <c r="FD168" s="368"/>
      <c r="FE168" s="368"/>
      <c r="FF168" s="368"/>
      <c r="FG168" s="368"/>
      <c r="FH168" s="368"/>
      <c r="FI168" s="368"/>
      <c r="FJ168" s="368"/>
      <c r="FK168" s="368"/>
      <c r="FL168" s="368"/>
      <c r="FM168" s="368"/>
    </row>
    <row r="169" spans="1:169" ht="3" customHeight="1">
      <c r="A169" s="339"/>
      <c r="V169" s="345"/>
      <c r="W169" s="2109"/>
      <c r="X169" s="2407"/>
      <c r="Y169" s="2077"/>
      <c r="Z169" s="2077"/>
      <c r="AA169" s="2077"/>
      <c r="AB169" s="2077"/>
      <c r="AC169" s="2077"/>
      <c r="AD169" s="2077"/>
      <c r="AE169" s="2077"/>
      <c r="AF169" s="1829"/>
      <c r="AG169" s="1829"/>
      <c r="AH169" s="1829"/>
      <c r="AI169" s="1829"/>
      <c r="AJ169" s="1829"/>
      <c r="AK169" s="1829"/>
      <c r="AL169" s="1829"/>
      <c r="AM169" s="1830"/>
      <c r="AN169" s="2119"/>
      <c r="AO169" s="2120"/>
      <c r="AP169" s="2077"/>
      <c r="AQ169" s="2077"/>
      <c r="AR169" s="2077"/>
      <c r="AS169" s="2077"/>
      <c r="AT169" s="2077"/>
      <c r="AU169" s="2077"/>
      <c r="AV169" s="2077"/>
      <c r="AW169" s="1829"/>
      <c r="AX169" s="1829"/>
      <c r="AY169" s="1829"/>
      <c r="AZ169" s="1829"/>
      <c r="BA169" s="1829"/>
      <c r="BB169" s="1829"/>
      <c r="BC169" s="1829"/>
      <c r="BD169" s="1830"/>
      <c r="BE169" s="360"/>
      <c r="BF169" s="2119"/>
      <c r="BG169" s="2124"/>
      <c r="BH169" s="1834"/>
      <c r="BI169" s="1835"/>
      <c r="BJ169" s="2100"/>
      <c r="BK169" s="2100"/>
      <c r="BL169" s="2100"/>
      <c r="BM169" s="2100"/>
      <c r="BN169" s="2100"/>
      <c r="BO169" s="2100"/>
      <c r="BP169" s="2100"/>
      <c r="BQ169" s="2101"/>
      <c r="BR169" s="1829"/>
      <c r="BS169" s="1829"/>
      <c r="BT169" s="1829"/>
      <c r="BU169" s="1829"/>
      <c r="BV169" s="1829"/>
      <c r="BW169" s="1829"/>
      <c r="BX169" s="1829"/>
      <c r="BY169" s="1830"/>
      <c r="EL169" s="339"/>
      <c r="EM169" s="339"/>
      <c r="EN169" s="339"/>
      <c r="EO169" s="339"/>
      <c r="EP169" s="339"/>
      <c r="EQ169" s="368"/>
      <c r="ER169" s="368"/>
      <c r="ES169" s="368"/>
      <c r="ET169" s="368"/>
      <c r="EU169" s="368"/>
      <c r="EV169" s="368"/>
      <c r="EW169" s="368"/>
      <c r="EX169" s="368"/>
      <c r="EY169" s="368"/>
      <c r="EZ169" s="368"/>
      <c r="FA169" s="368"/>
      <c r="FB169" s="368"/>
      <c r="FC169" s="368"/>
      <c r="FD169" s="368"/>
      <c r="FE169" s="368"/>
      <c r="FF169" s="368"/>
      <c r="FG169" s="368"/>
      <c r="FH169" s="368"/>
      <c r="FI169" s="368"/>
      <c r="FJ169" s="368"/>
      <c r="FK169" s="368"/>
      <c r="FL169" s="368"/>
      <c r="FM169" s="368"/>
    </row>
    <row r="170" spans="1:169" ht="3" customHeight="1">
      <c r="A170" s="339"/>
      <c r="C170" s="2273" t="s">
        <v>474</v>
      </c>
      <c r="D170" s="2273"/>
      <c r="E170" s="2273"/>
      <c r="F170" s="2273"/>
      <c r="G170" s="2273"/>
      <c r="H170" s="2273"/>
      <c r="I170" s="2273"/>
      <c r="J170" s="2273"/>
      <c r="K170" s="2273"/>
      <c r="L170" s="2273"/>
      <c r="M170" s="2273"/>
      <c r="N170" s="2273"/>
      <c r="O170" s="2273"/>
      <c r="P170" s="2273"/>
      <c r="Q170" s="2273"/>
      <c r="R170" s="2273"/>
      <c r="S170" s="2273"/>
      <c r="T170" s="2273"/>
      <c r="U170" s="2273"/>
      <c r="V170" s="345"/>
      <c r="W170" s="2109"/>
      <c r="X170" s="2407"/>
      <c r="Y170" s="2077"/>
      <c r="Z170" s="2077"/>
      <c r="AA170" s="2077"/>
      <c r="AB170" s="2077"/>
      <c r="AC170" s="2077"/>
      <c r="AD170" s="2077"/>
      <c r="AE170" s="2077"/>
      <c r="AF170" s="1829"/>
      <c r="AG170" s="1829"/>
      <c r="AH170" s="1829"/>
      <c r="AI170" s="1829"/>
      <c r="AJ170" s="1829"/>
      <c r="AK170" s="1829"/>
      <c r="AL170" s="1829"/>
      <c r="AM170" s="1830"/>
      <c r="AN170" s="2119"/>
      <c r="AO170" s="2120"/>
      <c r="AP170" s="2077"/>
      <c r="AQ170" s="2077"/>
      <c r="AR170" s="2077"/>
      <c r="AS170" s="2077"/>
      <c r="AT170" s="2077"/>
      <c r="AU170" s="2077"/>
      <c r="AV170" s="2077"/>
      <c r="AW170" s="1829"/>
      <c r="AX170" s="1829"/>
      <c r="AY170" s="1829"/>
      <c r="AZ170" s="1829"/>
      <c r="BA170" s="1829"/>
      <c r="BB170" s="1829"/>
      <c r="BC170" s="1829"/>
      <c r="BD170" s="1830"/>
      <c r="BE170" s="360"/>
      <c r="BF170" s="2119"/>
      <c r="BG170" s="2124"/>
      <c r="BH170" s="1834"/>
      <c r="BI170" s="1835"/>
      <c r="BJ170" s="2100"/>
      <c r="BK170" s="2100"/>
      <c r="BL170" s="2100"/>
      <c r="BM170" s="2100"/>
      <c r="BN170" s="2100"/>
      <c r="BO170" s="2100"/>
      <c r="BP170" s="2100"/>
      <c r="BQ170" s="2101"/>
      <c r="BR170" s="1829"/>
      <c r="BS170" s="1829"/>
      <c r="BT170" s="1829"/>
      <c r="BU170" s="1829"/>
      <c r="BV170" s="1829"/>
      <c r="BW170" s="1829"/>
      <c r="BX170" s="1829"/>
      <c r="BY170" s="1830"/>
      <c r="EL170" s="339"/>
      <c r="EM170" s="339"/>
      <c r="EN170" s="339"/>
      <c r="EO170" s="339"/>
      <c r="EP170" s="339"/>
      <c r="EQ170" s="369"/>
      <c r="ER170" s="370"/>
      <c r="ES170" s="370"/>
      <c r="ET170" s="370"/>
      <c r="EU170" s="370"/>
      <c r="EV170" s="370"/>
      <c r="EW170" s="370"/>
      <c r="EX170" s="370"/>
      <c r="EY170" s="370"/>
      <c r="EZ170" s="370"/>
      <c r="FA170" s="370"/>
      <c r="FB170" s="370"/>
      <c r="FC170" s="370"/>
      <c r="FD170" s="370"/>
      <c r="FE170" s="370"/>
      <c r="FF170" s="370"/>
      <c r="FG170" s="370"/>
      <c r="FH170" s="370"/>
      <c r="FI170" s="370"/>
      <c r="FJ170" s="370"/>
      <c r="FK170" s="370"/>
      <c r="FL170" s="370"/>
      <c r="FM170" s="370"/>
    </row>
    <row r="171" spans="1:169" ht="3" customHeight="1">
      <c r="A171" s="339"/>
      <c r="C171" s="2273"/>
      <c r="D171" s="2273"/>
      <c r="E171" s="2273"/>
      <c r="F171" s="2273"/>
      <c r="G171" s="2273"/>
      <c r="H171" s="2273"/>
      <c r="I171" s="2273"/>
      <c r="J171" s="2273"/>
      <c r="K171" s="2273"/>
      <c r="L171" s="2273"/>
      <c r="M171" s="2273"/>
      <c r="N171" s="2273"/>
      <c r="O171" s="2273"/>
      <c r="P171" s="2273"/>
      <c r="Q171" s="2273"/>
      <c r="R171" s="2273"/>
      <c r="S171" s="2273"/>
      <c r="T171" s="2273"/>
      <c r="U171" s="2273"/>
      <c r="V171" s="345"/>
      <c r="W171" s="2109"/>
      <c r="X171" s="2407"/>
      <c r="Y171" s="2077"/>
      <c r="Z171" s="2077"/>
      <c r="AA171" s="2077"/>
      <c r="AB171" s="2077"/>
      <c r="AC171" s="2077"/>
      <c r="AD171" s="2077"/>
      <c r="AE171" s="2077"/>
      <c r="AF171" s="1829"/>
      <c r="AG171" s="1829"/>
      <c r="AH171" s="1829"/>
      <c r="AI171" s="1829"/>
      <c r="AJ171" s="1829"/>
      <c r="AK171" s="1829"/>
      <c r="AL171" s="1829"/>
      <c r="AM171" s="1830"/>
      <c r="AN171" s="2119"/>
      <c r="AO171" s="2120"/>
      <c r="AP171" s="2077"/>
      <c r="AQ171" s="2077"/>
      <c r="AR171" s="2077"/>
      <c r="AS171" s="2077"/>
      <c r="AT171" s="2077"/>
      <c r="AU171" s="2077"/>
      <c r="AV171" s="2077"/>
      <c r="AW171" s="1829"/>
      <c r="AX171" s="1829"/>
      <c r="AY171" s="1829"/>
      <c r="AZ171" s="1829"/>
      <c r="BA171" s="1829"/>
      <c r="BB171" s="1829"/>
      <c r="BC171" s="1829"/>
      <c r="BD171" s="1830"/>
      <c r="BE171" s="360"/>
      <c r="BF171" s="2119"/>
      <c r="BG171" s="2124"/>
      <c r="BH171" s="1837"/>
      <c r="BI171" s="1838"/>
      <c r="BJ171" s="2102"/>
      <c r="BK171" s="2102"/>
      <c r="BL171" s="2102"/>
      <c r="BM171" s="2102"/>
      <c r="BN171" s="2102"/>
      <c r="BO171" s="2102"/>
      <c r="BP171" s="2102"/>
      <c r="BQ171" s="2103"/>
      <c r="BR171" s="1829"/>
      <c r="BS171" s="1829"/>
      <c r="BT171" s="1829"/>
      <c r="BU171" s="1829"/>
      <c r="BV171" s="1829"/>
      <c r="BW171" s="1829"/>
      <c r="BX171" s="1829"/>
      <c r="BY171" s="1830"/>
      <c r="EL171" s="339"/>
      <c r="EM171" s="339"/>
      <c r="EN171" s="339"/>
      <c r="EO171" s="339"/>
      <c r="EP171" s="339"/>
      <c r="EQ171" s="369"/>
      <c r="ER171" s="370"/>
      <c r="ES171" s="370"/>
      <c r="ET171" s="370"/>
      <c r="EU171" s="370"/>
      <c r="EV171" s="370"/>
      <c r="EW171" s="370"/>
      <c r="EX171" s="370"/>
      <c r="EY171" s="370"/>
      <c r="EZ171" s="370"/>
      <c r="FA171" s="370"/>
      <c r="FB171" s="370"/>
      <c r="FC171" s="370"/>
      <c r="FD171" s="370"/>
      <c r="FE171" s="370"/>
      <c r="FF171" s="370"/>
      <c r="FG171" s="370"/>
      <c r="FH171" s="370"/>
      <c r="FI171" s="370"/>
      <c r="FJ171" s="370"/>
      <c r="FK171" s="370"/>
      <c r="FL171" s="370"/>
      <c r="FM171" s="370"/>
    </row>
    <row r="172" spans="1:169" ht="3" customHeight="1">
      <c r="A172" s="339"/>
      <c r="C172" s="2273"/>
      <c r="D172" s="2273"/>
      <c r="E172" s="2273"/>
      <c r="F172" s="2273"/>
      <c r="G172" s="2273"/>
      <c r="H172" s="2273"/>
      <c r="I172" s="2273"/>
      <c r="J172" s="2273"/>
      <c r="K172" s="2273"/>
      <c r="L172" s="2273"/>
      <c r="M172" s="2273"/>
      <c r="N172" s="2273"/>
      <c r="O172" s="2273"/>
      <c r="P172" s="2273"/>
      <c r="Q172" s="2273"/>
      <c r="R172" s="2273"/>
      <c r="S172" s="2273"/>
      <c r="T172" s="2273"/>
      <c r="U172" s="2273"/>
      <c r="V172" s="345"/>
      <c r="W172" s="2109"/>
      <c r="X172" s="2407"/>
      <c r="Y172" s="2077" t="s">
        <v>718</v>
      </c>
      <c r="Z172" s="2077"/>
      <c r="AA172" s="2077"/>
      <c r="AB172" s="2077"/>
      <c r="AC172" s="2077"/>
      <c r="AD172" s="2077"/>
      <c r="AE172" s="2077"/>
      <c r="AF172" s="2078">
        <f>申告書作成!L144</f>
        <v>0</v>
      </c>
      <c r="AG172" s="2079"/>
      <c r="AH172" s="2079"/>
      <c r="AI172" s="2079"/>
      <c r="AJ172" s="2079"/>
      <c r="AK172" s="2079"/>
      <c r="AL172" s="2079"/>
      <c r="AM172" s="2080"/>
      <c r="AN172" s="2119"/>
      <c r="AO172" s="2120"/>
      <c r="AP172" s="1831" t="s">
        <v>719</v>
      </c>
      <c r="AQ172" s="1832"/>
      <c r="AR172" s="1832"/>
      <c r="AS172" s="1832"/>
      <c r="AT172" s="1832"/>
      <c r="AU172" s="1832"/>
      <c r="AV172" s="1833"/>
      <c r="AW172" s="1829">
        <f>申告書作成!AA144</f>
        <v>0</v>
      </c>
      <c r="AX172" s="1829"/>
      <c r="AY172" s="1829"/>
      <c r="AZ172" s="1829"/>
      <c r="BA172" s="1829"/>
      <c r="BB172" s="1829"/>
      <c r="BC172" s="1829"/>
      <c r="BD172" s="1830"/>
      <c r="BE172" s="360"/>
      <c r="BF172" s="2119"/>
      <c r="BG172" s="2124"/>
      <c r="BH172" s="1831" t="s">
        <v>715</v>
      </c>
      <c r="BI172" s="1832"/>
      <c r="BJ172" s="2098">
        <f>申告書作成!F227</f>
        <v>0</v>
      </c>
      <c r="BK172" s="2098"/>
      <c r="BL172" s="2098"/>
      <c r="BM172" s="2098"/>
      <c r="BN172" s="2098"/>
      <c r="BO172" s="2098"/>
      <c r="BP172" s="2098"/>
      <c r="BQ172" s="2099"/>
      <c r="BR172" s="1829">
        <f>申告書作成!L227</f>
        <v>0</v>
      </c>
      <c r="BS172" s="1829"/>
      <c r="BT172" s="1829"/>
      <c r="BU172" s="1829"/>
      <c r="BV172" s="1829"/>
      <c r="BW172" s="1829"/>
      <c r="BX172" s="1829"/>
      <c r="BY172" s="1830"/>
      <c r="EL172" s="339"/>
      <c r="EM172" s="339"/>
      <c r="EN172" s="339"/>
      <c r="EO172" s="339"/>
      <c r="EP172" s="339"/>
      <c r="EQ172" s="369"/>
      <c r="ER172" s="370"/>
      <c r="ES172" s="370"/>
      <c r="ET172" s="370"/>
      <c r="EU172" s="370"/>
      <c r="EV172" s="370"/>
      <c r="EW172" s="370"/>
      <c r="EX172" s="370"/>
      <c r="EY172" s="370"/>
      <c r="EZ172" s="370"/>
      <c r="FA172" s="370"/>
      <c r="FB172" s="370"/>
      <c r="FC172" s="370"/>
      <c r="FD172" s="370"/>
      <c r="FE172" s="370"/>
      <c r="FF172" s="370"/>
      <c r="FG172" s="370"/>
      <c r="FH172" s="370"/>
      <c r="FI172" s="370"/>
      <c r="FJ172" s="370"/>
      <c r="FK172" s="370"/>
      <c r="FL172" s="370"/>
      <c r="FM172" s="370"/>
    </row>
    <row r="173" spans="1:169" ht="3" customHeight="1">
      <c r="A173" s="339"/>
      <c r="C173" s="2273"/>
      <c r="D173" s="2273"/>
      <c r="E173" s="2273"/>
      <c r="F173" s="2273"/>
      <c r="G173" s="2273"/>
      <c r="H173" s="2273"/>
      <c r="I173" s="2273"/>
      <c r="J173" s="2273"/>
      <c r="K173" s="2273"/>
      <c r="L173" s="2273"/>
      <c r="M173" s="2273"/>
      <c r="N173" s="2273"/>
      <c r="O173" s="2273"/>
      <c r="P173" s="2273"/>
      <c r="Q173" s="2273"/>
      <c r="R173" s="2273"/>
      <c r="S173" s="2273"/>
      <c r="T173" s="2273"/>
      <c r="U173" s="2273"/>
      <c r="V173" s="345"/>
      <c r="W173" s="2109"/>
      <c r="X173" s="2407"/>
      <c r="Y173" s="2077"/>
      <c r="Z173" s="2077"/>
      <c r="AA173" s="2077"/>
      <c r="AB173" s="2077"/>
      <c r="AC173" s="2077"/>
      <c r="AD173" s="2077"/>
      <c r="AE173" s="2077"/>
      <c r="AF173" s="2081"/>
      <c r="AG173" s="2082"/>
      <c r="AH173" s="2082"/>
      <c r="AI173" s="2082"/>
      <c r="AJ173" s="2082"/>
      <c r="AK173" s="2082"/>
      <c r="AL173" s="2082"/>
      <c r="AM173" s="2083"/>
      <c r="AN173" s="2119"/>
      <c r="AO173" s="2120"/>
      <c r="AP173" s="1834"/>
      <c r="AQ173" s="1835"/>
      <c r="AR173" s="1835"/>
      <c r="AS173" s="1835"/>
      <c r="AT173" s="1835"/>
      <c r="AU173" s="1835"/>
      <c r="AV173" s="1836"/>
      <c r="AW173" s="1829"/>
      <c r="AX173" s="1829"/>
      <c r="AY173" s="1829"/>
      <c r="AZ173" s="1829"/>
      <c r="BA173" s="1829"/>
      <c r="BB173" s="1829"/>
      <c r="BC173" s="1829"/>
      <c r="BD173" s="1830"/>
      <c r="BE173" s="360"/>
      <c r="BF173" s="2119"/>
      <c r="BG173" s="2124"/>
      <c r="BH173" s="1834"/>
      <c r="BI173" s="1835"/>
      <c r="BJ173" s="2100"/>
      <c r="BK173" s="2100"/>
      <c r="BL173" s="2100"/>
      <c r="BM173" s="2100"/>
      <c r="BN173" s="2100"/>
      <c r="BO173" s="2100"/>
      <c r="BP173" s="2100"/>
      <c r="BQ173" s="2101"/>
      <c r="BR173" s="1829"/>
      <c r="BS173" s="1829"/>
      <c r="BT173" s="1829"/>
      <c r="BU173" s="1829"/>
      <c r="BV173" s="1829"/>
      <c r="BW173" s="1829"/>
      <c r="BX173" s="1829"/>
      <c r="BY173" s="1830"/>
      <c r="EL173" s="339"/>
      <c r="EM173" s="339"/>
      <c r="EN173" s="339"/>
      <c r="EO173" s="339"/>
      <c r="EP173" s="339"/>
      <c r="EQ173" s="369"/>
      <c r="ER173" s="370"/>
      <c r="ES173" s="370"/>
      <c r="ET173" s="370"/>
      <c r="EU173" s="370"/>
      <c r="EV173" s="370"/>
      <c r="EW173" s="370"/>
      <c r="EX173" s="370"/>
      <c r="EY173" s="370"/>
      <c r="EZ173" s="370"/>
      <c r="FA173" s="370"/>
      <c r="FB173" s="370"/>
      <c r="FC173" s="370"/>
      <c r="FD173" s="370"/>
      <c r="FE173" s="370"/>
      <c r="FF173" s="370"/>
      <c r="FG173" s="370"/>
      <c r="FH173" s="370"/>
      <c r="FI173" s="370"/>
      <c r="FJ173" s="370"/>
      <c r="FK173" s="370"/>
      <c r="FL173" s="370"/>
      <c r="FM173" s="370"/>
    </row>
    <row r="174" spans="1:169" ht="3" customHeight="1">
      <c r="A174" s="339"/>
      <c r="V174" s="345"/>
      <c r="W174" s="2109"/>
      <c r="X174" s="2407"/>
      <c r="Y174" s="2077"/>
      <c r="Z174" s="2077"/>
      <c r="AA174" s="2077"/>
      <c r="AB174" s="2077"/>
      <c r="AC174" s="2077"/>
      <c r="AD174" s="2077"/>
      <c r="AE174" s="2077"/>
      <c r="AF174" s="2081"/>
      <c r="AG174" s="2082"/>
      <c r="AH174" s="2082"/>
      <c r="AI174" s="2082"/>
      <c r="AJ174" s="2082"/>
      <c r="AK174" s="2082"/>
      <c r="AL174" s="2082"/>
      <c r="AM174" s="2083"/>
      <c r="AN174" s="2119"/>
      <c r="AO174" s="2120"/>
      <c r="AP174" s="1834"/>
      <c r="AQ174" s="1835"/>
      <c r="AR174" s="1835"/>
      <c r="AS174" s="1835"/>
      <c r="AT174" s="1835"/>
      <c r="AU174" s="1835"/>
      <c r="AV174" s="1836"/>
      <c r="AW174" s="1829"/>
      <c r="AX174" s="1829"/>
      <c r="AY174" s="1829"/>
      <c r="AZ174" s="1829"/>
      <c r="BA174" s="1829"/>
      <c r="BB174" s="1829"/>
      <c r="BC174" s="1829"/>
      <c r="BD174" s="1830"/>
      <c r="BE174" s="360"/>
      <c r="BF174" s="2119"/>
      <c r="BG174" s="2124"/>
      <c r="BH174" s="1834"/>
      <c r="BI174" s="1835"/>
      <c r="BJ174" s="2100"/>
      <c r="BK174" s="2100"/>
      <c r="BL174" s="2100"/>
      <c r="BM174" s="2100"/>
      <c r="BN174" s="2100"/>
      <c r="BO174" s="2100"/>
      <c r="BP174" s="2100"/>
      <c r="BQ174" s="2101"/>
      <c r="BR174" s="1829"/>
      <c r="BS174" s="1829"/>
      <c r="BT174" s="1829"/>
      <c r="BU174" s="1829"/>
      <c r="BV174" s="1829"/>
      <c r="BW174" s="1829"/>
      <c r="BX174" s="1829"/>
      <c r="BY174" s="1830"/>
      <c r="EL174" s="339"/>
      <c r="EM174" s="339"/>
      <c r="EN174" s="339"/>
      <c r="EO174" s="339"/>
      <c r="EP174" s="339"/>
      <c r="EQ174" s="369"/>
      <c r="ER174" s="370"/>
      <c r="ES174" s="370"/>
      <c r="ET174" s="370"/>
      <c r="EU174" s="370"/>
      <c r="EV174" s="370"/>
      <c r="EW174" s="370"/>
      <c r="EX174" s="370"/>
      <c r="EY174" s="370"/>
      <c r="EZ174" s="370"/>
      <c r="FA174" s="370"/>
      <c r="FB174" s="370"/>
      <c r="FC174" s="370"/>
      <c r="FD174" s="370"/>
      <c r="FE174" s="370"/>
      <c r="FF174" s="370"/>
      <c r="FG174" s="370"/>
      <c r="FH174" s="370"/>
      <c r="FI174" s="370"/>
      <c r="FJ174" s="370"/>
      <c r="FK174" s="370"/>
      <c r="FL174" s="370"/>
      <c r="FM174" s="370"/>
    </row>
    <row r="175" spans="1:169" ht="3" customHeight="1">
      <c r="A175" s="339"/>
      <c r="C175" s="2274" t="s">
        <v>151</v>
      </c>
      <c r="D175" s="2275"/>
      <c r="E175" s="2275"/>
      <c r="F175" s="2275"/>
      <c r="G175" s="2275"/>
      <c r="H175" s="2275"/>
      <c r="I175" s="2275"/>
      <c r="J175" s="2404">
        <f>申告書作成!T52</f>
        <v>0</v>
      </c>
      <c r="K175" s="2405"/>
      <c r="L175" s="2405"/>
      <c r="M175" s="2405"/>
      <c r="N175" s="2405"/>
      <c r="O175" s="2405"/>
      <c r="P175" s="2405"/>
      <c r="Q175" s="2405"/>
      <c r="R175" s="2405"/>
      <c r="S175" s="2405"/>
      <c r="T175" s="2405"/>
      <c r="U175" s="2406" t="s">
        <v>171</v>
      </c>
      <c r="V175" s="345"/>
      <c r="W175" s="2109"/>
      <c r="X175" s="2407"/>
      <c r="Y175" s="2077"/>
      <c r="Z175" s="2077"/>
      <c r="AA175" s="2077"/>
      <c r="AB175" s="2077"/>
      <c r="AC175" s="2077"/>
      <c r="AD175" s="2077"/>
      <c r="AE175" s="2077"/>
      <c r="AF175" s="2081"/>
      <c r="AG175" s="2082"/>
      <c r="AH175" s="2082"/>
      <c r="AI175" s="2082"/>
      <c r="AJ175" s="2082"/>
      <c r="AK175" s="2082"/>
      <c r="AL175" s="2082"/>
      <c r="AM175" s="2083"/>
      <c r="AN175" s="2119"/>
      <c r="AO175" s="2120"/>
      <c r="AP175" s="1834"/>
      <c r="AQ175" s="1835"/>
      <c r="AR175" s="1835"/>
      <c r="AS175" s="1835"/>
      <c r="AT175" s="1835"/>
      <c r="AU175" s="1835"/>
      <c r="AV175" s="1836"/>
      <c r="AW175" s="1829"/>
      <c r="AX175" s="1829"/>
      <c r="AY175" s="1829"/>
      <c r="AZ175" s="1829"/>
      <c r="BA175" s="1829"/>
      <c r="BB175" s="1829"/>
      <c r="BC175" s="1829"/>
      <c r="BD175" s="1830"/>
      <c r="BE175" s="360"/>
      <c r="BF175" s="2119"/>
      <c r="BG175" s="2124"/>
      <c r="BH175" s="1834"/>
      <c r="BI175" s="1835"/>
      <c r="BJ175" s="2100"/>
      <c r="BK175" s="2100"/>
      <c r="BL175" s="2100"/>
      <c r="BM175" s="2100"/>
      <c r="BN175" s="2100"/>
      <c r="BO175" s="2100"/>
      <c r="BP175" s="2100"/>
      <c r="BQ175" s="2101"/>
      <c r="BR175" s="1829"/>
      <c r="BS175" s="1829"/>
      <c r="BT175" s="1829"/>
      <c r="BU175" s="1829"/>
      <c r="BV175" s="1829"/>
      <c r="BW175" s="1829"/>
      <c r="BX175" s="1829"/>
      <c r="BY175" s="1830"/>
      <c r="EL175" s="339"/>
      <c r="EM175" s="339"/>
      <c r="EN175" s="339"/>
      <c r="EO175" s="339"/>
      <c r="EP175" s="339"/>
      <c r="EQ175" s="369"/>
      <c r="ER175" s="370"/>
      <c r="ES175" s="370"/>
      <c r="ET175" s="370"/>
      <c r="EU175" s="370"/>
      <c r="EV175" s="370"/>
      <c r="EW175" s="370"/>
      <c r="EX175" s="370"/>
      <c r="EY175" s="370"/>
      <c r="EZ175" s="370"/>
      <c r="FA175" s="370"/>
      <c r="FB175" s="370"/>
      <c r="FC175" s="370"/>
      <c r="FD175" s="370"/>
      <c r="FE175" s="370"/>
      <c r="FF175" s="370"/>
      <c r="FG175" s="370"/>
      <c r="FH175" s="370"/>
      <c r="FI175" s="370"/>
      <c r="FJ175" s="370"/>
      <c r="FK175" s="370"/>
      <c r="FL175" s="370"/>
      <c r="FM175" s="370"/>
    </row>
    <row r="176" spans="1:169" ht="3" customHeight="1">
      <c r="A176" s="339"/>
      <c r="C176" s="2170"/>
      <c r="D176" s="2171"/>
      <c r="E176" s="2171"/>
      <c r="F176" s="2171"/>
      <c r="G176" s="2171"/>
      <c r="H176" s="2171"/>
      <c r="I176" s="2171"/>
      <c r="J176" s="2240"/>
      <c r="K176" s="2241"/>
      <c r="L176" s="2241"/>
      <c r="M176" s="2241"/>
      <c r="N176" s="2241"/>
      <c r="O176" s="2241"/>
      <c r="P176" s="2241"/>
      <c r="Q176" s="2241"/>
      <c r="R176" s="2241"/>
      <c r="S176" s="2241"/>
      <c r="T176" s="2241"/>
      <c r="U176" s="2219"/>
      <c r="V176" s="345"/>
      <c r="W176" s="2109"/>
      <c r="X176" s="2407"/>
      <c r="Y176" s="2077"/>
      <c r="Z176" s="2077"/>
      <c r="AA176" s="2077"/>
      <c r="AB176" s="2077"/>
      <c r="AC176" s="2077"/>
      <c r="AD176" s="2077"/>
      <c r="AE176" s="2077"/>
      <c r="AF176" s="2084"/>
      <c r="AG176" s="2085"/>
      <c r="AH176" s="2085"/>
      <c r="AI176" s="2085"/>
      <c r="AJ176" s="2085"/>
      <c r="AK176" s="2085"/>
      <c r="AL176" s="2085"/>
      <c r="AM176" s="2086"/>
      <c r="AN176" s="2121"/>
      <c r="AO176" s="2122"/>
      <c r="AP176" s="1837"/>
      <c r="AQ176" s="1838"/>
      <c r="AR176" s="1838"/>
      <c r="AS176" s="1838"/>
      <c r="AT176" s="1838"/>
      <c r="AU176" s="1838"/>
      <c r="AV176" s="1839"/>
      <c r="AW176" s="1829"/>
      <c r="AX176" s="1829"/>
      <c r="AY176" s="1829"/>
      <c r="AZ176" s="1829"/>
      <c r="BA176" s="1829"/>
      <c r="BB176" s="1829"/>
      <c r="BC176" s="1829"/>
      <c r="BD176" s="1830"/>
      <c r="BE176" s="360"/>
      <c r="BF176" s="2119"/>
      <c r="BG176" s="2124"/>
      <c r="BH176" s="1837"/>
      <c r="BI176" s="1838"/>
      <c r="BJ176" s="2102"/>
      <c r="BK176" s="2102"/>
      <c r="BL176" s="2102"/>
      <c r="BM176" s="2102"/>
      <c r="BN176" s="2102"/>
      <c r="BO176" s="2102"/>
      <c r="BP176" s="2102"/>
      <c r="BQ176" s="2103"/>
      <c r="BR176" s="1829"/>
      <c r="BS176" s="1829"/>
      <c r="BT176" s="1829"/>
      <c r="BU176" s="1829"/>
      <c r="BV176" s="1829"/>
      <c r="BW176" s="1829"/>
      <c r="BX176" s="1829"/>
      <c r="BY176" s="1830"/>
      <c r="EL176" s="339"/>
      <c r="EM176" s="339"/>
      <c r="EN176" s="339"/>
      <c r="EO176" s="339"/>
      <c r="EP176" s="339"/>
      <c r="EQ176" s="369"/>
      <c r="ER176" s="370"/>
      <c r="ES176" s="370"/>
      <c r="ET176" s="370"/>
      <c r="EU176" s="370"/>
      <c r="EV176" s="370"/>
      <c r="EW176" s="370"/>
      <c r="EX176" s="370"/>
      <c r="EY176" s="370"/>
      <c r="EZ176" s="370"/>
      <c r="FA176" s="370"/>
      <c r="FB176" s="370"/>
      <c r="FC176" s="370"/>
      <c r="FD176" s="370"/>
      <c r="FE176" s="370"/>
      <c r="FF176" s="370"/>
      <c r="FG176" s="370"/>
      <c r="FH176" s="370"/>
      <c r="FI176" s="370"/>
      <c r="FJ176" s="370"/>
      <c r="FK176" s="370"/>
      <c r="FL176" s="370"/>
      <c r="FM176" s="370"/>
    </row>
    <row r="177" spans="1:169" ht="3" customHeight="1">
      <c r="A177" s="339"/>
      <c r="C177" s="2170"/>
      <c r="D177" s="2171"/>
      <c r="E177" s="2171"/>
      <c r="F177" s="2171"/>
      <c r="G177" s="2171"/>
      <c r="H177" s="2171"/>
      <c r="I177" s="2171"/>
      <c r="J177" s="2240"/>
      <c r="K177" s="2241"/>
      <c r="L177" s="2241"/>
      <c r="M177" s="2241"/>
      <c r="N177" s="2241"/>
      <c r="O177" s="2241"/>
      <c r="P177" s="2241"/>
      <c r="Q177" s="2241"/>
      <c r="R177" s="2241"/>
      <c r="S177" s="2241"/>
      <c r="T177" s="2241"/>
      <c r="U177" s="2219"/>
      <c r="V177" s="345"/>
      <c r="W177" s="2109"/>
      <c r="X177" s="2407"/>
      <c r="Y177" s="2077" t="s">
        <v>721</v>
      </c>
      <c r="Z177" s="2077"/>
      <c r="AA177" s="2077"/>
      <c r="AB177" s="2077"/>
      <c r="AC177" s="2077"/>
      <c r="AD177" s="2077"/>
      <c r="AE177" s="2077"/>
      <c r="AF177" s="1829">
        <f>申告書作成!L146</f>
        <v>0</v>
      </c>
      <c r="AG177" s="1829"/>
      <c r="AH177" s="1829"/>
      <c r="AI177" s="1829"/>
      <c r="AJ177" s="1829"/>
      <c r="AK177" s="1829"/>
      <c r="AL177" s="1829"/>
      <c r="AM177" s="1830"/>
      <c r="AN177" s="2089" t="s">
        <v>744</v>
      </c>
      <c r="AO177" s="1832"/>
      <c r="AP177" s="2060" t="s">
        <v>722</v>
      </c>
      <c r="AQ177" s="2060"/>
      <c r="AR177" s="2060"/>
      <c r="AS177" s="2060"/>
      <c r="AT177" s="2060"/>
      <c r="AU177" s="2060"/>
      <c r="AV177" s="2061"/>
      <c r="AW177" s="1870">
        <f ca="1">申告書作成!AA146</f>
        <v>0</v>
      </c>
      <c r="AX177" s="1870"/>
      <c r="AY177" s="1870"/>
      <c r="AZ177" s="1870"/>
      <c r="BA177" s="1870"/>
      <c r="BB177" s="1870"/>
      <c r="BC177" s="1870"/>
      <c r="BD177" s="1871"/>
      <c r="BE177" s="360"/>
      <c r="BF177" s="2119"/>
      <c r="BG177" s="2124"/>
      <c r="BH177" s="1831" t="s">
        <v>743</v>
      </c>
      <c r="BI177" s="1832"/>
      <c r="BJ177" s="2098">
        <f>申告書作成!F229</f>
        <v>0</v>
      </c>
      <c r="BK177" s="2098"/>
      <c r="BL177" s="2098"/>
      <c r="BM177" s="2098"/>
      <c r="BN177" s="2098"/>
      <c r="BO177" s="2098"/>
      <c r="BP177" s="2098"/>
      <c r="BQ177" s="2099"/>
      <c r="BR177" s="1829">
        <f>申告書作成!L229</f>
        <v>0</v>
      </c>
      <c r="BS177" s="1829"/>
      <c r="BT177" s="1829"/>
      <c r="BU177" s="1829"/>
      <c r="BV177" s="1829"/>
      <c r="BW177" s="1829"/>
      <c r="BX177" s="1829"/>
      <c r="BY177" s="1830"/>
      <c r="EL177" s="370"/>
      <c r="EM177" s="370"/>
      <c r="EN177" s="370"/>
      <c r="EO177" s="369"/>
      <c r="EP177" s="369"/>
      <c r="EQ177" s="369"/>
      <c r="ER177" s="370"/>
      <c r="ES177" s="370"/>
      <c r="ET177" s="370"/>
      <c r="EU177" s="370"/>
      <c r="EV177" s="370"/>
      <c r="EW177" s="370"/>
      <c r="EX177" s="370"/>
      <c r="EY177" s="370"/>
      <c r="EZ177" s="370"/>
      <c r="FA177" s="370"/>
      <c r="FB177" s="370"/>
      <c r="FC177" s="370"/>
      <c r="FD177" s="370"/>
      <c r="FE177" s="370"/>
      <c r="FF177" s="370"/>
      <c r="FG177" s="370"/>
      <c r="FH177" s="370"/>
      <c r="FI177" s="370"/>
      <c r="FJ177" s="370"/>
      <c r="FK177" s="370"/>
      <c r="FL177" s="370"/>
      <c r="FM177" s="370"/>
    </row>
    <row r="178" spans="1:169" ht="3" customHeight="1">
      <c r="A178" s="339"/>
      <c r="C178" s="2170"/>
      <c r="D178" s="2171"/>
      <c r="E178" s="2171"/>
      <c r="F178" s="2171"/>
      <c r="G178" s="2171"/>
      <c r="H178" s="2171"/>
      <c r="I178" s="2171"/>
      <c r="J178" s="2240"/>
      <c r="K178" s="2241"/>
      <c r="L178" s="2241"/>
      <c r="M178" s="2241"/>
      <c r="N178" s="2241"/>
      <c r="O178" s="2241"/>
      <c r="P178" s="2241"/>
      <c r="Q178" s="2241"/>
      <c r="R178" s="2241"/>
      <c r="S178" s="2241"/>
      <c r="T178" s="2241"/>
      <c r="U178" s="2219"/>
      <c r="V178" s="345"/>
      <c r="W178" s="2109"/>
      <c r="X178" s="2407"/>
      <c r="Y178" s="2077"/>
      <c r="Z178" s="2077"/>
      <c r="AA178" s="2077"/>
      <c r="AB178" s="2077"/>
      <c r="AC178" s="2077"/>
      <c r="AD178" s="2077"/>
      <c r="AE178" s="2077"/>
      <c r="AF178" s="1829"/>
      <c r="AG178" s="1829"/>
      <c r="AH178" s="1829"/>
      <c r="AI178" s="1829"/>
      <c r="AJ178" s="1829"/>
      <c r="AK178" s="1829"/>
      <c r="AL178" s="1829"/>
      <c r="AM178" s="1830"/>
      <c r="AN178" s="2090"/>
      <c r="AO178" s="1835"/>
      <c r="AP178" s="2062"/>
      <c r="AQ178" s="2062"/>
      <c r="AR178" s="2062"/>
      <c r="AS178" s="2062"/>
      <c r="AT178" s="2062"/>
      <c r="AU178" s="2062"/>
      <c r="AV178" s="2063"/>
      <c r="AW178" s="1870"/>
      <c r="AX178" s="1870"/>
      <c r="AY178" s="1870"/>
      <c r="AZ178" s="1870"/>
      <c r="BA178" s="1870"/>
      <c r="BB178" s="1870"/>
      <c r="BC178" s="1870"/>
      <c r="BD178" s="1871"/>
      <c r="BE178" s="360"/>
      <c r="BF178" s="2119"/>
      <c r="BG178" s="2124"/>
      <c r="BH178" s="1834"/>
      <c r="BI178" s="1835"/>
      <c r="BJ178" s="2100"/>
      <c r="BK178" s="2100"/>
      <c r="BL178" s="2100"/>
      <c r="BM178" s="2100"/>
      <c r="BN178" s="2100"/>
      <c r="BO178" s="2100"/>
      <c r="BP178" s="2100"/>
      <c r="BQ178" s="2101"/>
      <c r="BR178" s="1829"/>
      <c r="BS178" s="1829"/>
      <c r="BT178" s="1829"/>
      <c r="BU178" s="1829"/>
      <c r="BV178" s="1829"/>
      <c r="BW178" s="1829"/>
      <c r="BX178" s="1829"/>
      <c r="BY178" s="1830"/>
      <c r="EL178" s="370"/>
      <c r="EM178" s="370"/>
      <c r="EN178" s="370"/>
      <c r="EO178" s="369"/>
      <c r="EP178" s="369"/>
      <c r="EQ178" s="369"/>
      <c r="ER178" s="370"/>
      <c r="ES178" s="370"/>
      <c r="ET178" s="370"/>
      <c r="EU178" s="370"/>
      <c r="EV178" s="370"/>
      <c r="EW178" s="370"/>
      <c r="EX178" s="370"/>
      <c r="EY178" s="370"/>
      <c r="EZ178" s="370"/>
      <c r="FA178" s="370"/>
      <c r="FB178" s="370"/>
      <c r="FC178" s="370"/>
      <c r="FD178" s="370"/>
      <c r="FE178" s="370"/>
      <c r="FF178" s="370"/>
      <c r="FG178" s="370"/>
      <c r="FH178" s="370"/>
      <c r="FI178" s="370"/>
      <c r="FJ178" s="370"/>
      <c r="FK178" s="370"/>
      <c r="FL178" s="370"/>
      <c r="FM178" s="370"/>
    </row>
    <row r="179" spans="1:169" ht="3" customHeight="1">
      <c r="A179" s="339"/>
      <c r="C179" s="2170"/>
      <c r="D179" s="2171"/>
      <c r="E179" s="2171"/>
      <c r="F179" s="2171"/>
      <c r="G179" s="2171"/>
      <c r="H179" s="2171"/>
      <c r="I179" s="2171"/>
      <c r="J179" s="2242"/>
      <c r="K179" s="2243"/>
      <c r="L179" s="2243"/>
      <c r="M179" s="2243"/>
      <c r="N179" s="2243"/>
      <c r="O179" s="2243"/>
      <c r="P179" s="2243"/>
      <c r="Q179" s="2243"/>
      <c r="R179" s="2243"/>
      <c r="S179" s="2243"/>
      <c r="T179" s="2243"/>
      <c r="U179" s="2220"/>
      <c r="V179" s="345"/>
      <c r="W179" s="2109"/>
      <c r="X179" s="2407"/>
      <c r="Y179" s="2077"/>
      <c r="Z179" s="2077"/>
      <c r="AA179" s="2077"/>
      <c r="AB179" s="2077"/>
      <c r="AC179" s="2077"/>
      <c r="AD179" s="2077"/>
      <c r="AE179" s="2077"/>
      <c r="AF179" s="1829"/>
      <c r="AG179" s="1829"/>
      <c r="AH179" s="1829"/>
      <c r="AI179" s="1829"/>
      <c r="AJ179" s="1829"/>
      <c r="AK179" s="1829"/>
      <c r="AL179" s="1829"/>
      <c r="AM179" s="1830"/>
      <c r="AN179" s="2090"/>
      <c r="AO179" s="1835"/>
      <c r="AP179" s="2062"/>
      <c r="AQ179" s="2062"/>
      <c r="AR179" s="2062"/>
      <c r="AS179" s="2062"/>
      <c r="AT179" s="2062"/>
      <c r="AU179" s="2062"/>
      <c r="AV179" s="2063"/>
      <c r="AW179" s="1870"/>
      <c r="AX179" s="1870"/>
      <c r="AY179" s="1870"/>
      <c r="AZ179" s="1870"/>
      <c r="BA179" s="1870"/>
      <c r="BB179" s="1870"/>
      <c r="BC179" s="1870"/>
      <c r="BD179" s="1871"/>
      <c r="BE179" s="360"/>
      <c r="BF179" s="2119"/>
      <c r="BG179" s="2124"/>
      <c r="BH179" s="1834"/>
      <c r="BI179" s="1835"/>
      <c r="BJ179" s="2100"/>
      <c r="BK179" s="2100"/>
      <c r="BL179" s="2100"/>
      <c r="BM179" s="2100"/>
      <c r="BN179" s="2100"/>
      <c r="BO179" s="2100"/>
      <c r="BP179" s="2100"/>
      <c r="BQ179" s="2101"/>
      <c r="BR179" s="1829"/>
      <c r="BS179" s="1829"/>
      <c r="BT179" s="1829"/>
      <c r="BU179" s="1829"/>
      <c r="BV179" s="1829"/>
      <c r="BW179" s="1829"/>
      <c r="BX179" s="1829"/>
      <c r="BY179" s="1830"/>
      <c r="BZ179" s="363"/>
      <c r="CA179" s="363"/>
      <c r="CB179" s="363"/>
      <c r="EL179" s="370"/>
      <c r="EM179" s="370"/>
      <c r="EN179" s="370"/>
      <c r="EO179" s="369"/>
      <c r="EP179" s="369"/>
      <c r="EQ179" s="369"/>
      <c r="ER179" s="370"/>
      <c r="ES179" s="370"/>
      <c r="ET179" s="370"/>
      <c r="EU179" s="370"/>
      <c r="EV179" s="370"/>
      <c r="EW179" s="370"/>
      <c r="EX179" s="370"/>
      <c r="EY179" s="370"/>
      <c r="EZ179" s="370"/>
      <c r="FA179" s="370"/>
      <c r="FB179" s="370"/>
      <c r="FC179" s="370"/>
      <c r="FD179" s="370"/>
      <c r="FE179" s="370"/>
      <c r="FF179" s="370"/>
      <c r="FG179" s="370"/>
      <c r="FH179" s="370"/>
      <c r="FI179" s="370"/>
      <c r="FJ179" s="370"/>
      <c r="FK179" s="370"/>
      <c r="FL179" s="370"/>
      <c r="FM179" s="370"/>
    </row>
    <row r="180" spans="1:169" ht="3" customHeight="1">
      <c r="A180" s="339"/>
      <c r="C180" s="2170" t="s">
        <v>152</v>
      </c>
      <c r="D180" s="2171"/>
      <c r="E180" s="2171"/>
      <c r="F180" s="2171"/>
      <c r="G180" s="2171"/>
      <c r="H180" s="2171"/>
      <c r="I180" s="2171"/>
      <c r="J180" s="2223">
        <f>申告書作成!T53</f>
        <v>0</v>
      </c>
      <c r="K180" s="2223"/>
      <c r="L180" s="2223"/>
      <c r="M180" s="2223"/>
      <c r="N180" s="2223"/>
      <c r="O180" s="2223"/>
      <c r="P180" s="2223"/>
      <c r="Q180" s="2223"/>
      <c r="R180" s="2223"/>
      <c r="S180" s="2223"/>
      <c r="T180" s="2223"/>
      <c r="U180" s="2224"/>
      <c r="V180" s="345"/>
      <c r="W180" s="2109"/>
      <c r="X180" s="2407"/>
      <c r="Y180" s="2077"/>
      <c r="Z180" s="2077"/>
      <c r="AA180" s="2077"/>
      <c r="AB180" s="2077"/>
      <c r="AC180" s="2077"/>
      <c r="AD180" s="2077"/>
      <c r="AE180" s="2077"/>
      <c r="AF180" s="1829"/>
      <c r="AG180" s="1829"/>
      <c r="AH180" s="1829"/>
      <c r="AI180" s="1829"/>
      <c r="AJ180" s="1829"/>
      <c r="AK180" s="1829"/>
      <c r="AL180" s="1829"/>
      <c r="AM180" s="1830"/>
      <c r="AN180" s="2090"/>
      <c r="AO180" s="1835"/>
      <c r="AP180" s="2033" t="s">
        <v>724</v>
      </c>
      <c r="AQ180" s="2033"/>
      <c r="AR180" s="2033"/>
      <c r="AS180" s="2033"/>
      <c r="AT180" s="2033"/>
      <c r="AU180" s="2033"/>
      <c r="AV180" s="2034"/>
      <c r="AW180" s="1870"/>
      <c r="AX180" s="1870"/>
      <c r="AY180" s="1870"/>
      <c r="AZ180" s="1870"/>
      <c r="BA180" s="1870"/>
      <c r="BB180" s="1870"/>
      <c r="BC180" s="1870"/>
      <c r="BD180" s="1871"/>
      <c r="BE180" s="360"/>
      <c r="BF180" s="2119"/>
      <c r="BG180" s="2124"/>
      <c r="BH180" s="1834"/>
      <c r="BI180" s="1835"/>
      <c r="BJ180" s="2100"/>
      <c r="BK180" s="2100"/>
      <c r="BL180" s="2100"/>
      <c r="BM180" s="2100"/>
      <c r="BN180" s="2100"/>
      <c r="BO180" s="2100"/>
      <c r="BP180" s="2100"/>
      <c r="BQ180" s="2101"/>
      <c r="BR180" s="1829"/>
      <c r="BS180" s="1829"/>
      <c r="BT180" s="1829"/>
      <c r="BU180" s="1829"/>
      <c r="BV180" s="1829"/>
      <c r="BW180" s="1829"/>
      <c r="BX180" s="1829"/>
      <c r="BY180" s="1830"/>
      <c r="BZ180" s="363"/>
      <c r="CA180" s="363"/>
      <c r="CB180" s="363"/>
      <c r="EL180" s="370"/>
      <c r="EM180" s="370"/>
      <c r="EN180" s="370"/>
      <c r="EO180" s="369"/>
      <c r="EP180" s="369"/>
      <c r="EQ180" s="369"/>
      <c r="ER180" s="370"/>
      <c r="ES180" s="370"/>
      <c r="ET180" s="370"/>
      <c r="EU180" s="370"/>
      <c r="EV180" s="370"/>
      <c r="EW180" s="370"/>
      <c r="EX180" s="370"/>
      <c r="EY180" s="370"/>
      <c r="EZ180" s="370"/>
      <c r="FA180" s="370"/>
      <c r="FB180" s="370"/>
      <c r="FC180" s="370"/>
      <c r="FD180" s="370"/>
      <c r="FE180" s="370"/>
      <c r="FF180" s="370"/>
      <c r="FG180" s="370"/>
      <c r="FH180" s="370"/>
      <c r="FI180" s="370"/>
      <c r="FJ180" s="370"/>
      <c r="FK180" s="370"/>
      <c r="FL180" s="370"/>
      <c r="FM180" s="370"/>
    </row>
    <row r="181" spans="1:169" ht="3" customHeight="1">
      <c r="A181" s="339"/>
      <c r="C181" s="2170"/>
      <c r="D181" s="2171"/>
      <c r="E181" s="2171"/>
      <c r="F181" s="2171"/>
      <c r="G181" s="2171"/>
      <c r="H181" s="2171"/>
      <c r="I181" s="2171"/>
      <c r="J181" s="2223"/>
      <c r="K181" s="2223"/>
      <c r="L181" s="2223"/>
      <c r="M181" s="2223"/>
      <c r="N181" s="2223"/>
      <c r="O181" s="2223"/>
      <c r="P181" s="2223"/>
      <c r="Q181" s="2223"/>
      <c r="R181" s="2223"/>
      <c r="S181" s="2223"/>
      <c r="T181" s="2223"/>
      <c r="U181" s="2224"/>
      <c r="V181" s="345"/>
      <c r="W181" s="2109"/>
      <c r="X181" s="2407"/>
      <c r="Y181" s="2077"/>
      <c r="Z181" s="2077"/>
      <c r="AA181" s="2077"/>
      <c r="AB181" s="2077"/>
      <c r="AC181" s="2077"/>
      <c r="AD181" s="2077"/>
      <c r="AE181" s="2077"/>
      <c r="AF181" s="1829"/>
      <c r="AG181" s="1829"/>
      <c r="AH181" s="1829"/>
      <c r="AI181" s="1829"/>
      <c r="AJ181" s="1829"/>
      <c r="AK181" s="1829"/>
      <c r="AL181" s="1829"/>
      <c r="AM181" s="1830"/>
      <c r="AN181" s="2091"/>
      <c r="AO181" s="1838"/>
      <c r="AP181" s="2128"/>
      <c r="AQ181" s="2128"/>
      <c r="AR181" s="2128"/>
      <c r="AS181" s="2128"/>
      <c r="AT181" s="2128"/>
      <c r="AU181" s="2128"/>
      <c r="AV181" s="2129"/>
      <c r="AW181" s="1870"/>
      <c r="AX181" s="1870"/>
      <c r="AY181" s="1870"/>
      <c r="AZ181" s="1870"/>
      <c r="BA181" s="1870"/>
      <c r="BB181" s="1870"/>
      <c r="BC181" s="1870"/>
      <c r="BD181" s="1871"/>
      <c r="BE181" s="360"/>
      <c r="BF181" s="2119"/>
      <c r="BG181" s="2124"/>
      <c r="BH181" s="1837"/>
      <c r="BI181" s="1838"/>
      <c r="BJ181" s="2102"/>
      <c r="BK181" s="2102"/>
      <c r="BL181" s="2102"/>
      <c r="BM181" s="2102"/>
      <c r="BN181" s="2102"/>
      <c r="BO181" s="2102"/>
      <c r="BP181" s="2102"/>
      <c r="BQ181" s="2103"/>
      <c r="BR181" s="1829"/>
      <c r="BS181" s="1829"/>
      <c r="BT181" s="1829"/>
      <c r="BU181" s="1829"/>
      <c r="BV181" s="1829"/>
      <c r="BW181" s="1829"/>
      <c r="BX181" s="1829"/>
      <c r="BY181" s="1830"/>
      <c r="BZ181" s="363"/>
      <c r="CA181" s="363"/>
      <c r="CB181" s="363"/>
      <c r="EL181" s="370"/>
      <c r="EM181" s="370"/>
      <c r="EN181" s="370"/>
      <c r="EO181" s="369"/>
      <c r="EP181" s="369"/>
      <c r="EQ181" s="369"/>
      <c r="ER181" s="370"/>
      <c r="ES181" s="370"/>
      <c r="ET181" s="370"/>
      <c r="EU181" s="370"/>
      <c r="EV181" s="370"/>
      <c r="EW181" s="370"/>
      <c r="EX181" s="370"/>
      <c r="EY181" s="370"/>
      <c r="EZ181" s="370"/>
      <c r="FA181" s="370"/>
      <c r="FB181" s="370"/>
      <c r="FC181" s="370"/>
      <c r="FD181" s="370"/>
      <c r="FE181" s="370"/>
      <c r="FF181" s="370"/>
      <c r="FG181" s="370"/>
      <c r="FH181" s="370"/>
      <c r="FI181" s="370"/>
      <c r="FJ181" s="370"/>
      <c r="FK181" s="370"/>
      <c r="FL181" s="370"/>
      <c r="FM181" s="370"/>
    </row>
    <row r="182" spans="1:169" ht="3" customHeight="1">
      <c r="A182" s="339"/>
      <c r="C182" s="2170"/>
      <c r="D182" s="2171"/>
      <c r="E182" s="2171"/>
      <c r="F182" s="2171"/>
      <c r="G182" s="2171"/>
      <c r="H182" s="2171"/>
      <c r="I182" s="2171"/>
      <c r="J182" s="2223"/>
      <c r="K182" s="2223"/>
      <c r="L182" s="2223"/>
      <c r="M182" s="2223"/>
      <c r="N182" s="2223"/>
      <c r="O182" s="2223"/>
      <c r="P182" s="2223"/>
      <c r="Q182" s="2223"/>
      <c r="R182" s="2223"/>
      <c r="S182" s="2223"/>
      <c r="T182" s="2223"/>
      <c r="U182" s="2224"/>
      <c r="V182" s="345"/>
      <c r="W182" s="2109"/>
      <c r="X182" s="2407"/>
      <c r="Y182" s="2077" t="s">
        <v>726</v>
      </c>
      <c r="Z182" s="2077"/>
      <c r="AA182" s="2077"/>
      <c r="AB182" s="2077"/>
      <c r="AC182" s="2077"/>
      <c r="AD182" s="2077"/>
      <c r="AE182" s="2077"/>
      <c r="AF182" s="1829">
        <f>申告書作成!L148</f>
        <v>0</v>
      </c>
      <c r="AG182" s="1829"/>
      <c r="AH182" s="1829"/>
      <c r="AI182" s="1829"/>
      <c r="AJ182" s="1829"/>
      <c r="AK182" s="1829"/>
      <c r="AL182" s="1829"/>
      <c r="AM182" s="1830"/>
      <c r="AN182" s="2089" t="s">
        <v>727</v>
      </c>
      <c r="AO182" s="1832"/>
      <c r="AP182" s="2092" t="s">
        <v>728</v>
      </c>
      <c r="AQ182" s="2092"/>
      <c r="AR182" s="2092"/>
      <c r="AS182" s="2092"/>
      <c r="AT182" s="2092"/>
      <c r="AU182" s="2092"/>
      <c r="AV182" s="2093"/>
      <c r="AW182" s="1870">
        <f ca="1">申告書作成!AA148</f>
        <v>0</v>
      </c>
      <c r="AX182" s="1870"/>
      <c r="AY182" s="1870"/>
      <c r="AZ182" s="1870"/>
      <c r="BA182" s="1870"/>
      <c r="BB182" s="1870"/>
      <c r="BC182" s="1870"/>
      <c r="BD182" s="1871"/>
      <c r="BE182" s="360"/>
      <c r="BF182" s="2119"/>
      <c r="BG182" s="2124"/>
      <c r="BH182" s="1831" t="s">
        <v>720</v>
      </c>
      <c r="BI182" s="1832"/>
      <c r="BJ182" s="1832"/>
      <c r="BK182" s="1832"/>
      <c r="BL182" s="1832"/>
      <c r="BM182" s="1832"/>
      <c r="BN182" s="1832"/>
      <c r="BO182" s="1832"/>
      <c r="BP182" s="1832"/>
      <c r="BQ182" s="1833"/>
      <c r="BR182" s="1829">
        <f>申告書作成!L231</f>
        <v>0</v>
      </c>
      <c r="BS182" s="1829"/>
      <c r="BT182" s="1829"/>
      <c r="BU182" s="1829"/>
      <c r="BV182" s="1829"/>
      <c r="BW182" s="1829"/>
      <c r="BX182" s="1829"/>
      <c r="BY182" s="1830"/>
      <c r="BZ182" s="371"/>
      <c r="CA182" s="371"/>
      <c r="CB182" s="371"/>
    </row>
    <row r="183" spans="1:169" ht="3" customHeight="1">
      <c r="A183" s="339"/>
      <c r="C183" s="2170"/>
      <c r="D183" s="2171"/>
      <c r="E183" s="2171"/>
      <c r="F183" s="2171"/>
      <c r="G183" s="2171"/>
      <c r="H183" s="2171"/>
      <c r="I183" s="2171"/>
      <c r="J183" s="2223"/>
      <c r="K183" s="2223"/>
      <c r="L183" s="2223"/>
      <c r="M183" s="2223"/>
      <c r="N183" s="2223"/>
      <c r="O183" s="2223"/>
      <c r="P183" s="2223"/>
      <c r="Q183" s="2223"/>
      <c r="R183" s="2223"/>
      <c r="S183" s="2223"/>
      <c r="T183" s="2223"/>
      <c r="U183" s="2224"/>
      <c r="V183" s="345"/>
      <c r="W183" s="2109"/>
      <c r="X183" s="2407"/>
      <c r="Y183" s="2077"/>
      <c r="Z183" s="2077"/>
      <c r="AA183" s="2077"/>
      <c r="AB183" s="2077"/>
      <c r="AC183" s="2077"/>
      <c r="AD183" s="2077"/>
      <c r="AE183" s="2077"/>
      <c r="AF183" s="1829"/>
      <c r="AG183" s="1829"/>
      <c r="AH183" s="1829"/>
      <c r="AI183" s="1829"/>
      <c r="AJ183" s="1829"/>
      <c r="AK183" s="1829"/>
      <c r="AL183" s="1829"/>
      <c r="AM183" s="1830"/>
      <c r="AN183" s="2090"/>
      <c r="AO183" s="1835"/>
      <c r="AP183" s="2094"/>
      <c r="AQ183" s="2094"/>
      <c r="AR183" s="2094"/>
      <c r="AS183" s="2094"/>
      <c r="AT183" s="2094"/>
      <c r="AU183" s="2094"/>
      <c r="AV183" s="2095"/>
      <c r="AW183" s="1870"/>
      <c r="AX183" s="1870"/>
      <c r="AY183" s="1870"/>
      <c r="AZ183" s="1870"/>
      <c r="BA183" s="1870"/>
      <c r="BB183" s="1870"/>
      <c r="BC183" s="1870"/>
      <c r="BD183" s="1871"/>
      <c r="BE183" s="360"/>
      <c r="BF183" s="2119"/>
      <c r="BG183" s="2124"/>
      <c r="BH183" s="1834"/>
      <c r="BI183" s="1835"/>
      <c r="BJ183" s="1835"/>
      <c r="BK183" s="1835"/>
      <c r="BL183" s="1835"/>
      <c r="BM183" s="1835"/>
      <c r="BN183" s="1835"/>
      <c r="BO183" s="1835"/>
      <c r="BP183" s="1835"/>
      <c r="BQ183" s="1836"/>
      <c r="BR183" s="1829"/>
      <c r="BS183" s="1829"/>
      <c r="BT183" s="1829"/>
      <c r="BU183" s="1829"/>
      <c r="BV183" s="1829"/>
      <c r="BW183" s="1829"/>
      <c r="BX183" s="1829"/>
      <c r="BY183" s="1830"/>
      <c r="BZ183" s="371"/>
      <c r="CA183" s="371"/>
      <c r="CB183" s="371"/>
    </row>
    <row r="184" spans="1:169" ht="3" customHeight="1">
      <c r="A184" s="339"/>
      <c r="C184" s="2170"/>
      <c r="D184" s="2171"/>
      <c r="E184" s="2171"/>
      <c r="F184" s="2171"/>
      <c r="G184" s="2171"/>
      <c r="H184" s="2171"/>
      <c r="I184" s="2171"/>
      <c r="J184" s="2223"/>
      <c r="K184" s="2223"/>
      <c r="L184" s="2223"/>
      <c r="M184" s="2223"/>
      <c r="N184" s="2223"/>
      <c r="O184" s="2223"/>
      <c r="P184" s="2223"/>
      <c r="Q184" s="2223"/>
      <c r="R184" s="2223"/>
      <c r="S184" s="2223"/>
      <c r="T184" s="2223"/>
      <c r="U184" s="2224"/>
      <c r="V184" s="345"/>
      <c r="W184" s="2109"/>
      <c r="X184" s="2407"/>
      <c r="Y184" s="2077"/>
      <c r="Z184" s="2077"/>
      <c r="AA184" s="2077"/>
      <c r="AB184" s="2077"/>
      <c r="AC184" s="2077"/>
      <c r="AD184" s="2077"/>
      <c r="AE184" s="2077"/>
      <c r="AF184" s="1829"/>
      <c r="AG184" s="1829"/>
      <c r="AH184" s="1829"/>
      <c r="AI184" s="1829"/>
      <c r="AJ184" s="1829"/>
      <c r="AK184" s="1829"/>
      <c r="AL184" s="1829"/>
      <c r="AM184" s="1830"/>
      <c r="AN184" s="2090"/>
      <c r="AO184" s="1835"/>
      <c r="AP184" s="2094"/>
      <c r="AQ184" s="2094"/>
      <c r="AR184" s="2094"/>
      <c r="AS184" s="2094"/>
      <c r="AT184" s="2094"/>
      <c r="AU184" s="2094"/>
      <c r="AV184" s="2095"/>
      <c r="AW184" s="1870"/>
      <c r="AX184" s="1870"/>
      <c r="AY184" s="1870"/>
      <c r="AZ184" s="1870"/>
      <c r="BA184" s="1870"/>
      <c r="BB184" s="1870"/>
      <c r="BC184" s="1870"/>
      <c r="BD184" s="1871"/>
      <c r="BE184" s="360"/>
      <c r="BF184" s="2119"/>
      <c r="BG184" s="2124"/>
      <c r="BH184" s="1834"/>
      <c r="BI184" s="1835"/>
      <c r="BJ184" s="1835"/>
      <c r="BK184" s="1835"/>
      <c r="BL184" s="1835"/>
      <c r="BM184" s="1835"/>
      <c r="BN184" s="1835"/>
      <c r="BO184" s="1835"/>
      <c r="BP184" s="1835"/>
      <c r="BQ184" s="1836"/>
      <c r="BR184" s="1829"/>
      <c r="BS184" s="1829"/>
      <c r="BT184" s="1829"/>
      <c r="BU184" s="1829"/>
      <c r="BV184" s="1829"/>
      <c r="BW184" s="1829"/>
      <c r="BX184" s="1829"/>
      <c r="BY184" s="1830"/>
      <c r="BZ184" s="371"/>
      <c r="CA184" s="371"/>
      <c r="CB184" s="371"/>
    </row>
    <row r="185" spans="1:169" ht="3" customHeight="1">
      <c r="A185" s="339"/>
      <c r="C185" s="2170" t="s">
        <v>153</v>
      </c>
      <c r="D185" s="2171"/>
      <c r="E185" s="2171"/>
      <c r="F185" s="2171"/>
      <c r="G185" s="2171"/>
      <c r="H185" s="2171"/>
      <c r="I185" s="2171"/>
      <c r="J185" s="2410">
        <f>申告書作成!T54</f>
        <v>0</v>
      </c>
      <c r="K185" s="2410"/>
      <c r="L185" s="2410"/>
      <c r="M185" s="2410"/>
      <c r="N185" s="2410"/>
      <c r="O185" s="2410"/>
      <c r="P185" s="2410"/>
      <c r="Q185" s="2410"/>
      <c r="R185" s="2410"/>
      <c r="S185" s="2410"/>
      <c r="T185" s="2410"/>
      <c r="U185" s="2411"/>
      <c r="V185" s="345"/>
      <c r="W185" s="2109"/>
      <c r="X185" s="2407"/>
      <c r="Y185" s="2077"/>
      <c r="Z185" s="2077"/>
      <c r="AA185" s="2077"/>
      <c r="AB185" s="2077"/>
      <c r="AC185" s="2077"/>
      <c r="AD185" s="2077"/>
      <c r="AE185" s="2077"/>
      <c r="AF185" s="1829"/>
      <c r="AG185" s="1829"/>
      <c r="AH185" s="1829"/>
      <c r="AI185" s="1829"/>
      <c r="AJ185" s="1829"/>
      <c r="AK185" s="1829"/>
      <c r="AL185" s="1829"/>
      <c r="AM185" s="1830"/>
      <c r="AN185" s="2090"/>
      <c r="AO185" s="1835"/>
      <c r="AP185" s="2073" t="s">
        <v>729</v>
      </c>
      <c r="AQ185" s="2073"/>
      <c r="AR185" s="2073"/>
      <c r="AS185" s="2073"/>
      <c r="AT185" s="2073"/>
      <c r="AU185" s="2073"/>
      <c r="AV185" s="2074"/>
      <c r="AW185" s="1870"/>
      <c r="AX185" s="1870"/>
      <c r="AY185" s="1870"/>
      <c r="AZ185" s="1870"/>
      <c r="BA185" s="1870"/>
      <c r="BB185" s="1870"/>
      <c r="BC185" s="1870"/>
      <c r="BD185" s="1871"/>
      <c r="BE185" s="360"/>
      <c r="BF185" s="2119"/>
      <c r="BG185" s="2124"/>
      <c r="BH185" s="1834"/>
      <c r="BI185" s="1835"/>
      <c r="BJ185" s="1835"/>
      <c r="BK185" s="1835"/>
      <c r="BL185" s="1835"/>
      <c r="BM185" s="1835"/>
      <c r="BN185" s="1835"/>
      <c r="BO185" s="1835"/>
      <c r="BP185" s="1835"/>
      <c r="BQ185" s="1836"/>
      <c r="BR185" s="1829"/>
      <c r="BS185" s="1829"/>
      <c r="BT185" s="1829"/>
      <c r="BU185" s="1829"/>
      <c r="BV185" s="1829"/>
      <c r="BW185" s="1829"/>
      <c r="BX185" s="1829"/>
      <c r="BY185" s="1830"/>
      <c r="BZ185" s="371"/>
      <c r="CA185" s="371"/>
      <c r="CB185" s="371"/>
    </row>
    <row r="186" spans="1:169" ht="3" customHeight="1">
      <c r="A186" s="339"/>
      <c r="C186" s="2170"/>
      <c r="D186" s="2171"/>
      <c r="E186" s="2171"/>
      <c r="F186" s="2171"/>
      <c r="G186" s="2171"/>
      <c r="H186" s="2171"/>
      <c r="I186" s="2171"/>
      <c r="J186" s="2410"/>
      <c r="K186" s="2410"/>
      <c r="L186" s="2410"/>
      <c r="M186" s="2410"/>
      <c r="N186" s="2410"/>
      <c r="O186" s="2410"/>
      <c r="P186" s="2410"/>
      <c r="Q186" s="2410"/>
      <c r="R186" s="2410"/>
      <c r="S186" s="2410"/>
      <c r="T186" s="2410"/>
      <c r="U186" s="2411"/>
      <c r="V186" s="345"/>
      <c r="W186" s="2109"/>
      <c r="X186" s="2407"/>
      <c r="Y186" s="2077"/>
      <c r="Z186" s="2077"/>
      <c r="AA186" s="2077"/>
      <c r="AB186" s="2077"/>
      <c r="AC186" s="2077"/>
      <c r="AD186" s="2077"/>
      <c r="AE186" s="2077"/>
      <c r="AF186" s="1829"/>
      <c r="AG186" s="1829"/>
      <c r="AH186" s="1829"/>
      <c r="AI186" s="1829"/>
      <c r="AJ186" s="1829"/>
      <c r="AK186" s="1829"/>
      <c r="AL186" s="1829"/>
      <c r="AM186" s="1830"/>
      <c r="AN186" s="2091"/>
      <c r="AO186" s="1838"/>
      <c r="AP186" s="2096"/>
      <c r="AQ186" s="2096"/>
      <c r="AR186" s="2096"/>
      <c r="AS186" s="2096"/>
      <c r="AT186" s="2096"/>
      <c r="AU186" s="2096"/>
      <c r="AV186" s="2097"/>
      <c r="AW186" s="1870"/>
      <c r="AX186" s="1870"/>
      <c r="AY186" s="1870"/>
      <c r="AZ186" s="1870"/>
      <c r="BA186" s="1870"/>
      <c r="BB186" s="1870"/>
      <c r="BC186" s="1870"/>
      <c r="BD186" s="1871"/>
      <c r="BE186" s="360"/>
      <c r="BF186" s="2121"/>
      <c r="BG186" s="2125"/>
      <c r="BH186" s="1837"/>
      <c r="BI186" s="1838"/>
      <c r="BJ186" s="1838"/>
      <c r="BK186" s="1838"/>
      <c r="BL186" s="1838"/>
      <c r="BM186" s="1838"/>
      <c r="BN186" s="1838"/>
      <c r="BO186" s="1838"/>
      <c r="BP186" s="1838"/>
      <c r="BQ186" s="1839"/>
      <c r="BR186" s="1829"/>
      <c r="BS186" s="1829"/>
      <c r="BT186" s="1829"/>
      <c r="BU186" s="1829"/>
      <c r="BV186" s="1829"/>
      <c r="BW186" s="1829"/>
      <c r="BX186" s="1829"/>
      <c r="BY186" s="1830"/>
      <c r="BZ186" s="371"/>
      <c r="CA186" s="371"/>
      <c r="CB186" s="371"/>
    </row>
    <row r="187" spans="1:169" ht="3" customHeight="1">
      <c r="A187" s="339"/>
      <c r="C187" s="2170"/>
      <c r="D187" s="2171"/>
      <c r="E187" s="2171"/>
      <c r="F187" s="2171"/>
      <c r="G187" s="2171"/>
      <c r="H187" s="2171"/>
      <c r="I187" s="2171"/>
      <c r="J187" s="2410"/>
      <c r="K187" s="2410"/>
      <c r="L187" s="2410"/>
      <c r="M187" s="2410"/>
      <c r="N187" s="2410"/>
      <c r="O187" s="2410"/>
      <c r="P187" s="2410"/>
      <c r="Q187" s="2410"/>
      <c r="R187" s="2410"/>
      <c r="S187" s="2410"/>
      <c r="T187" s="2410"/>
      <c r="U187" s="2411"/>
      <c r="V187" s="345"/>
      <c r="W187" s="2109"/>
      <c r="X187" s="2407"/>
      <c r="Y187" s="2077" t="s">
        <v>730</v>
      </c>
      <c r="Z187" s="2077"/>
      <c r="AA187" s="2077"/>
      <c r="AB187" s="2077"/>
      <c r="AC187" s="2077"/>
      <c r="AD187" s="2077"/>
      <c r="AE187" s="2077"/>
      <c r="AF187" s="1829">
        <f>申告書作成!L150</f>
        <v>0</v>
      </c>
      <c r="AG187" s="1829"/>
      <c r="AH187" s="1829"/>
      <c r="AI187" s="1829"/>
      <c r="AJ187" s="1829"/>
      <c r="AK187" s="1829"/>
      <c r="AL187" s="1829"/>
      <c r="AM187" s="1830"/>
      <c r="AN187" s="1864" t="s">
        <v>731</v>
      </c>
      <c r="AO187" s="1865"/>
      <c r="AP187" s="1865"/>
      <c r="AQ187" s="1865"/>
      <c r="AR187" s="1865"/>
      <c r="AS187" s="1865"/>
      <c r="AT187" s="1865"/>
      <c r="AU187" s="1865"/>
      <c r="AV187" s="1866"/>
      <c r="AW187" s="2078">
        <f>申告書作成!AA150</f>
        <v>0</v>
      </c>
      <c r="AX187" s="2079"/>
      <c r="AY187" s="2079"/>
      <c r="AZ187" s="2079"/>
      <c r="BA187" s="2079"/>
      <c r="BB187" s="2079"/>
      <c r="BC187" s="2079"/>
      <c r="BD187" s="2080"/>
      <c r="BE187" s="360"/>
      <c r="BF187" s="2089" t="s">
        <v>745</v>
      </c>
      <c r="BG187" s="1832"/>
      <c r="BH187" s="2060" t="s">
        <v>722</v>
      </c>
      <c r="BI187" s="2060"/>
      <c r="BJ187" s="2060"/>
      <c r="BK187" s="2060"/>
      <c r="BL187" s="2060"/>
      <c r="BM187" s="2060"/>
      <c r="BN187" s="2060"/>
      <c r="BO187" s="2060"/>
      <c r="BP187" s="2060"/>
      <c r="BQ187" s="2061"/>
      <c r="BR187" s="1870">
        <f ca="1">申告書作成!L233</f>
        <v>0</v>
      </c>
      <c r="BS187" s="1870"/>
      <c r="BT187" s="1870"/>
      <c r="BU187" s="1870"/>
      <c r="BV187" s="1870"/>
      <c r="BW187" s="1870"/>
      <c r="BX187" s="1870"/>
      <c r="BY187" s="1871"/>
      <c r="BZ187" s="371"/>
      <c r="CA187" s="371"/>
      <c r="CB187" s="371"/>
    </row>
    <row r="188" spans="1:169" ht="3" customHeight="1">
      <c r="A188" s="339"/>
      <c r="C188" s="2170"/>
      <c r="D188" s="2171"/>
      <c r="E188" s="2171"/>
      <c r="F188" s="2171"/>
      <c r="G188" s="2171"/>
      <c r="H188" s="2171"/>
      <c r="I188" s="2171"/>
      <c r="J188" s="2410"/>
      <c r="K188" s="2410"/>
      <c r="L188" s="2410"/>
      <c r="M188" s="2410"/>
      <c r="N188" s="2410"/>
      <c r="O188" s="2410"/>
      <c r="P188" s="2410"/>
      <c r="Q188" s="2410"/>
      <c r="R188" s="2410"/>
      <c r="S188" s="2410"/>
      <c r="T188" s="2410"/>
      <c r="U188" s="2411"/>
      <c r="V188" s="345"/>
      <c r="W188" s="2109"/>
      <c r="X188" s="2407"/>
      <c r="Y188" s="2077"/>
      <c r="Z188" s="2077"/>
      <c r="AA188" s="2077"/>
      <c r="AB188" s="2077"/>
      <c r="AC188" s="2077"/>
      <c r="AD188" s="2077"/>
      <c r="AE188" s="2077"/>
      <c r="AF188" s="1829"/>
      <c r="AG188" s="1829"/>
      <c r="AH188" s="1829"/>
      <c r="AI188" s="1829"/>
      <c r="AJ188" s="1829"/>
      <c r="AK188" s="1829"/>
      <c r="AL188" s="1829"/>
      <c r="AM188" s="1830"/>
      <c r="AN188" s="1867"/>
      <c r="AO188" s="1868"/>
      <c r="AP188" s="1868"/>
      <c r="AQ188" s="1868"/>
      <c r="AR188" s="1868"/>
      <c r="AS188" s="1868"/>
      <c r="AT188" s="1868"/>
      <c r="AU188" s="1868"/>
      <c r="AV188" s="1869"/>
      <c r="AW188" s="2081"/>
      <c r="AX188" s="2082"/>
      <c r="AY188" s="2082"/>
      <c r="AZ188" s="2082"/>
      <c r="BA188" s="2082"/>
      <c r="BB188" s="2082"/>
      <c r="BC188" s="2082"/>
      <c r="BD188" s="2083"/>
      <c r="BE188" s="360"/>
      <c r="BF188" s="2090"/>
      <c r="BG188" s="1835"/>
      <c r="BH188" s="2062"/>
      <c r="BI188" s="2062"/>
      <c r="BJ188" s="2062"/>
      <c r="BK188" s="2062"/>
      <c r="BL188" s="2062"/>
      <c r="BM188" s="2062"/>
      <c r="BN188" s="2062"/>
      <c r="BO188" s="2062"/>
      <c r="BP188" s="2062"/>
      <c r="BQ188" s="2063"/>
      <c r="BR188" s="1870"/>
      <c r="BS188" s="1870"/>
      <c r="BT188" s="1870"/>
      <c r="BU188" s="1870"/>
      <c r="BV188" s="1870"/>
      <c r="BW188" s="1870"/>
      <c r="BX188" s="1870"/>
      <c r="BY188" s="1871"/>
      <c r="BZ188" s="371"/>
      <c r="CA188" s="371"/>
      <c r="CB188" s="371"/>
    </row>
    <row r="189" spans="1:169" ht="3" customHeight="1">
      <c r="A189" s="339"/>
      <c r="C189" s="2170"/>
      <c r="D189" s="2171"/>
      <c r="E189" s="2171"/>
      <c r="F189" s="2171"/>
      <c r="G189" s="2171"/>
      <c r="H189" s="2171"/>
      <c r="I189" s="2171"/>
      <c r="J189" s="2410"/>
      <c r="K189" s="2410"/>
      <c r="L189" s="2410"/>
      <c r="M189" s="2410"/>
      <c r="N189" s="2410"/>
      <c r="O189" s="2410"/>
      <c r="P189" s="2410"/>
      <c r="Q189" s="2410"/>
      <c r="R189" s="2410"/>
      <c r="S189" s="2410"/>
      <c r="T189" s="2410"/>
      <c r="U189" s="2411"/>
      <c r="V189" s="345"/>
      <c r="W189" s="2109"/>
      <c r="X189" s="2407"/>
      <c r="Y189" s="2077"/>
      <c r="Z189" s="2077"/>
      <c r="AA189" s="2077"/>
      <c r="AB189" s="2077"/>
      <c r="AC189" s="2077"/>
      <c r="AD189" s="2077"/>
      <c r="AE189" s="2077"/>
      <c r="AF189" s="1829"/>
      <c r="AG189" s="1829"/>
      <c r="AH189" s="1829"/>
      <c r="AI189" s="1829"/>
      <c r="AJ189" s="1829"/>
      <c r="AK189" s="1829"/>
      <c r="AL189" s="1829"/>
      <c r="AM189" s="1830"/>
      <c r="AN189" s="1867"/>
      <c r="AO189" s="1868"/>
      <c r="AP189" s="1868"/>
      <c r="AQ189" s="1868"/>
      <c r="AR189" s="1868"/>
      <c r="AS189" s="1868"/>
      <c r="AT189" s="1868"/>
      <c r="AU189" s="1868"/>
      <c r="AV189" s="1869"/>
      <c r="AW189" s="2081"/>
      <c r="AX189" s="2082"/>
      <c r="AY189" s="2082"/>
      <c r="AZ189" s="2082"/>
      <c r="BA189" s="2082"/>
      <c r="BB189" s="2082"/>
      <c r="BC189" s="2082"/>
      <c r="BD189" s="2083"/>
      <c r="BE189" s="360"/>
      <c r="BF189" s="2090"/>
      <c r="BG189" s="1835"/>
      <c r="BH189" s="2062"/>
      <c r="BI189" s="2062"/>
      <c r="BJ189" s="2062"/>
      <c r="BK189" s="2062"/>
      <c r="BL189" s="2062"/>
      <c r="BM189" s="2062"/>
      <c r="BN189" s="2062"/>
      <c r="BO189" s="2062"/>
      <c r="BP189" s="2062"/>
      <c r="BQ189" s="2063"/>
      <c r="BR189" s="1870"/>
      <c r="BS189" s="1870"/>
      <c r="BT189" s="1870"/>
      <c r="BU189" s="1870"/>
      <c r="BV189" s="1870"/>
      <c r="BW189" s="1870"/>
      <c r="BX189" s="1870"/>
      <c r="BY189" s="1871"/>
      <c r="BZ189" s="371"/>
      <c r="CA189" s="371"/>
      <c r="CB189" s="371"/>
    </row>
    <row r="190" spans="1:169" ht="3" customHeight="1">
      <c r="A190" s="339"/>
      <c r="C190" s="2173" t="s">
        <v>154</v>
      </c>
      <c r="D190" s="2174"/>
      <c r="E190" s="2174"/>
      <c r="F190" s="2174"/>
      <c r="G190" s="2174"/>
      <c r="H190" s="2180">
        <f>申告書作成!T48</f>
        <v>0</v>
      </c>
      <c r="I190" s="2180"/>
      <c r="J190" s="2180"/>
      <c r="K190" s="2180"/>
      <c r="L190" s="2180"/>
      <c r="M190" s="2180"/>
      <c r="N190" s="2180"/>
      <c r="O190" s="2180"/>
      <c r="P190" s="2180"/>
      <c r="Q190" s="2180"/>
      <c r="R190" s="2180"/>
      <c r="S190" s="2180"/>
      <c r="T190" s="2180"/>
      <c r="U190" s="2181"/>
      <c r="V190" s="345"/>
      <c r="W190" s="2109"/>
      <c r="X190" s="2407"/>
      <c r="Y190" s="2077"/>
      <c r="Z190" s="2077"/>
      <c r="AA190" s="2077"/>
      <c r="AB190" s="2077"/>
      <c r="AC190" s="2077"/>
      <c r="AD190" s="2077"/>
      <c r="AE190" s="2077"/>
      <c r="AF190" s="1829"/>
      <c r="AG190" s="1829"/>
      <c r="AH190" s="1829"/>
      <c r="AI190" s="1829"/>
      <c r="AJ190" s="1829"/>
      <c r="AK190" s="1829"/>
      <c r="AL190" s="1829"/>
      <c r="AM190" s="1830"/>
      <c r="AN190" s="1867"/>
      <c r="AO190" s="1868"/>
      <c r="AP190" s="1868"/>
      <c r="AQ190" s="1868"/>
      <c r="AR190" s="1868"/>
      <c r="AS190" s="1868"/>
      <c r="AT190" s="1868"/>
      <c r="AU190" s="1868"/>
      <c r="AV190" s="1869"/>
      <c r="AW190" s="2081"/>
      <c r="AX190" s="2082"/>
      <c r="AY190" s="2082"/>
      <c r="AZ190" s="2082"/>
      <c r="BA190" s="2082"/>
      <c r="BB190" s="2082"/>
      <c r="BC190" s="2082"/>
      <c r="BD190" s="2083"/>
      <c r="BE190" s="360"/>
      <c r="BF190" s="2090"/>
      <c r="BG190" s="1835"/>
      <c r="BH190" s="2033" t="s">
        <v>725</v>
      </c>
      <c r="BI190" s="2033"/>
      <c r="BJ190" s="2033"/>
      <c r="BK190" s="2033"/>
      <c r="BL190" s="2033"/>
      <c r="BM190" s="2033"/>
      <c r="BN190" s="2033"/>
      <c r="BO190" s="2033"/>
      <c r="BP190" s="2033"/>
      <c r="BQ190" s="2034"/>
      <c r="BR190" s="1870"/>
      <c r="BS190" s="1870"/>
      <c r="BT190" s="1870"/>
      <c r="BU190" s="1870"/>
      <c r="BV190" s="1870"/>
      <c r="BW190" s="1870"/>
      <c r="BX190" s="1870"/>
      <c r="BY190" s="1871"/>
      <c r="BZ190" s="371"/>
      <c r="CA190" s="371"/>
      <c r="CB190" s="371"/>
    </row>
    <row r="191" spans="1:169" ht="3" customHeight="1">
      <c r="A191" s="339"/>
      <c r="C191" s="2173"/>
      <c r="D191" s="2174"/>
      <c r="E191" s="2174"/>
      <c r="F191" s="2174"/>
      <c r="G191" s="2174"/>
      <c r="H191" s="2180"/>
      <c r="I191" s="2180"/>
      <c r="J191" s="2180"/>
      <c r="K191" s="2180"/>
      <c r="L191" s="2180"/>
      <c r="M191" s="2180"/>
      <c r="N191" s="2180"/>
      <c r="O191" s="2180"/>
      <c r="P191" s="2180"/>
      <c r="Q191" s="2180"/>
      <c r="R191" s="2180"/>
      <c r="S191" s="2180"/>
      <c r="T191" s="2180"/>
      <c r="U191" s="2181"/>
      <c r="V191" s="345"/>
      <c r="W191" s="2109"/>
      <c r="X191" s="2407"/>
      <c r="Y191" s="2077"/>
      <c r="Z191" s="2077"/>
      <c r="AA191" s="2077"/>
      <c r="AB191" s="2077"/>
      <c r="AC191" s="2077"/>
      <c r="AD191" s="2077"/>
      <c r="AE191" s="2077"/>
      <c r="AF191" s="1829"/>
      <c r="AG191" s="1829"/>
      <c r="AH191" s="1829"/>
      <c r="AI191" s="1829"/>
      <c r="AJ191" s="1829"/>
      <c r="AK191" s="1829"/>
      <c r="AL191" s="1829"/>
      <c r="AM191" s="1830"/>
      <c r="AN191" s="2193"/>
      <c r="AO191" s="2194"/>
      <c r="AP191" s="2194"/>
      <c r="AQ191" s="2194"/>
      <c r="AR191" s="2194"/>
      <c r="AS191" s="2194"/>
      <c r="AT191" s="2194"/>
      <c r="AU191" s="2194"/>
      <c r="AV191" s="2195"/>
      <c r="AW191" s="2084"/>
      <c r="AX191" s="2085"/>
      <c r="AY191" s="2085"/>
      <c r="AZ191" s="2085"/>
      <c r="BA191" s="2085"/>
      <c r="BB191" s="2085"/>
      <c r="BC191" s="2085"/>
      <c r="BD191" s="2086"/>
      <c r="BE191" s="360"/>
      <c r="BF191" s="2090"/>
      <c r="BG191" s="1835"/>
      <c r="BH191" s="2033"/>
      <c r="BI191" s="2033"/>
      <c r="BJ191" s="2033"/>
      <c r="BK191" s="2033"/>
      <c r="BL191" s="2033"/>
      <c r="BM191" s="2033"/>
      <c r="BN191" s="2033"/>
      <c r="BO191" s="2033"/>
      <c r="BP191" s="2033"/>
      <c r="BQ191" s="2034"/>
      <c r="BR191" s="2126"/>
      <c r="BS191" s="2126"/>
      <c r="BT191" s="2126"/>
      <c r="BU191" s="2126"/>
      <c r="BV191" s="2126"/>
      <c r="BW191" s="2126"/>
      <c r="BX191" s="2126"/>
      <c r="BY191" s="2127"/>
      <c r="BZ191" s="371"/>
      <c r="CA191" s="371"/>
      <c r="CB191" s="371"/>
    </row>
    <row r="192" spans="1:169" ht="3" customHeight="1">
      <c r="A192" s="339"/>
      <c r="C192" s="2173"/>
      <c r="D192" s="2174"/>
      <c r="E192" s="2174"/>
      <c r="F192" s="2174"/>
      <c r="G192" s="2174"/>
      <c r="H192" s="2180"/>
      <c r="I192" s="2180"/>
      <c r="J192" s="2180"/>
      <c r="K192" s="2180"/>
      <c r="L192" s="2180"/>
      <c r="M192" s="2180"/>
      <c r="N192" s="2180"/>
      <c r="O192" s="2180"/>
      <c r="P192" s="2180"/>
      <c r="Q192" s="2180"/>
      <c r="R192" s="2180"/>
      <c r="S192" s="2180"/>
      <c r="T192" s="2180"/>
      <c r="U192" s="2181"/>
      <c r="V192" s="345"/>
      <c r="W192" s="2109"/>
      <c r="X192" s="2407"/>
      <c r="Y192" s="2077" t="s">
        <v>732</v>
      </c>
      <c r="Z192" s="2077"/>
      <c r="AA192" s="2077"/>
      <c r="AB192" s="2077"/>
      <c r="AC192" s="2077"/>
      <c r="AD192" s="2077"/>
      <c r="AE192" s="2077"/>
      <c r="AF192" s="1829">
        <f>申告書作成!L152</f>
        <v>0</v>
      </c>
      <c r="AG192" s="1829"/>
      <c r="AH192" s="1829"/>
      <c r="AI192" s="1829"/>
      <c r="AJ192" s="1829"/>
      <c r="AK192" s="1829"/>
      <c r="AL192" s="1829"/>
      <c r="AM192" s="1830"/>
      <c r="AN192" s="2089" t="s">
        <v>746</v>
      </c>
      <c r="AO192" s="1832"/>
      <c r="AP192" s="2060" t="s">
        <v>733</v>
      </c>
      <c r="AQ192" s="2060"/>
      <c r="AR192" s="2060"/>
      <c r="AS192" s="2060"/>
      <c r="AT192" s="2060"/>
      <c r="AU192" s="2060"/>
      <c r="AV192" s="2061"/>
      <c r="AW192" s="2064">
        <f ca="1">申告書作成!AA152</f>
        <v>0</v>
      </c>
      <c r="AX192" s="2065"/>
      <c r="AY192" s="2065"/>
      <c r="AZ192" s="2065"/>
      <c r="BA192" s="2065"/>
      <c r="BB192" s="2065"/>
      <c r="BC192" s="2065"/>
      <c r="BD192" s="2066"/>
      <c r="BE192" s="360"/>
      <c r="BF192" s="1864" t="s">
        <v>733</v>
      </c>
      <c r="BG192" s="1865"/>
      <c r="BH192" s="1865"/>
      <c r="BI192" s="1865"/>
      <c r="BJ192" s="1865"/>
      <c r="BK192" s="1865"/>
      <c r="BL192" s="1865"/>
      <c r="BM192" s="1865"/>
      <c r="BN192" s="1865"/>
      <c r="BO192" s="1865"/>
      <c r="BP192" s="1865"/>
      <c r="BQ192" s="1866"/>
      <c r="BR192" s="1870">
        <f ca="1">申告書作成!L235</f>
        <v>0</v>
      </c>
      <c r="BS192" s="1870"/>
      <c r="BT192" s="1870"/>
      <c r="BU192" s="1870"/>
      <c r="BV192" s="1870"/>
      <c r="BW192" s="1870"/>
      <c r="BX192" s="1870"/>
      <c r="BY192" s="1871"/>
      <c r="BZ192" s="371"/>
      <c r="CA192" s="371"/>
      <c r="CB192" s="371"/>
    </row>
    <row r="193" spans="1:122" ht="3" customHeight="1">
      <c r="A193" s="339"/>
      <c r="C193" s="2173"/>
      <c r="D193" s="2174"/>
      <c r="E193" s="2174"/>
      <c r="F193" s="2174"/>
      <c r="G193" s="2174"/>
      <c r="H193" s="2180"/>
      <c r="I193" s="2180"/>
      <c r="J193" s="2180"/>
      <c r="K193" s="2180"/>
      <c r="L193" s="2180"/>
      <c r="M193" s="2180"/>
      <c r="N193" s="2180"/>
      <c r="O193" s="2180"/>
      <c r="P193" s="2180"/>
      <c r="Q193" s="2180"/>
      <c r="R193" s="2180"/>
      <c r="S193" s="2180"/>
      <c r="T193" s="2180"/>
      <c r="U193" s="2181"/>
      <c r="V193" s="345"/>
      <c r="W193" s="2109"/>
      <c r="X193" s="2407"/>
      <c r="Y193" s="2077"/>
      <c r="Z193" s="2077"/>
      <c r="AA193" s="2077"/>
      <c r="AB193" s="2077"/>
      <c r="AC193" s="2077"/>
      <c r="AD193" s="2077"/>
      <c r="AE193" s="2077"/>
      <c r="AF193" s="1829"/>
      <c r="AG193" s="1829"/>
      <c r="AH193" s="1829"/>
      <c r="AI193" s="1829"/>
      <c r="AJ193" s="1829"/>
      <c r="AK193" s="1829"/>
      <c r="AL193" s="1829"/>
      <c r="AM193" s="1830"/>
      <c r="AN193" s="2090"/>
      <c r="AO193" s="1835"/>
      <c r="AP193" s="2062"/>
      <c r="AQ193" s="2062"/>
      <c r="AR193" s="2062"/>
      <c r="AS193" s="2062"/>
      <c r="AT193" s="2062"/>
      <c r="AU193" s="2062"/>
      <c r="AV193" s="2063"/>
      <c r="AW193" s="2067"/>
      <c r="AX193" s="2068"/>
      <c r="AY193" s="2068"/>
      <c r="AZ193" s="2068"/>
      <c r="BA193" s="2068"/>
      <c r="BB193" s="2068"/>
      <c r="BC193" s="2068"/>
      <c r="BD193" s="2069"/>
      <c r="BE193" s="360"/>
      <c r="BF193" s="1867"/>
      <c r="BG193" s="1868"/>
      <c r="BH193" s="1868"/>
      <c r="BI193" s="1868"/>
      <c r="BJ193" s="1868"/>
      <c r="BK193" s="1868"/>
      <c r="BL193" s="1868"/>
      <c r="BM193" s="1868"/>
      <c r="BN193" s="1868"/>
      <c r="BO193" s="1868"/>
      <c r="BP193" s="1868"/>
      <c r="BQ193" s="1869"/>
      <c r="BR193" s="1870"/>
      <c r="BS193" s="1870"/>
      <c r="BT193" s="1870"/>
      <c r="BU193" s="1870"/>
      <c r="BV193" s="1870"/>
      <c r="BW193" s="1870"/>
      <c r="BX193" s="1870"/>
      <c r="BY193" s="1871"/>
      <c r="BZ193" s="371"/>
      <c r="CA193" s="371"/>
      <c r="CB193" s="371"/>
    </row>
    <row r="194" spans="1:122" ht="3" customHeight="1">
      <c r="A194" s="339"/>
      <c r="C194" s="2173"/>
      <c r="D194" s="2174"/>
      <c r="E194" s="2174"/>
      <c r="F194" s="2174"/>
      <c r="G194" s="2174"/>
      <c r="H194" s="2180"/>
      <c r="I194" s="2180"/>
      <c r="J194" s="2180"/>
      <c r="K194" s="2180"/>
      <c r="L194" s="2180"/>
      <c r="M194" s="2180"/>
      <c r="N194" s="2180"/>
      <c r="O194" s="2180"/>
      <c r="P194" s="2180"/>
      <c r="Q194" s="2180"/>
      <c r="R194" s="2180"/>
      <c r="S194" s="2180"/>
      <c r="T194" s="2180"/>
      <c r="U194" s="2181"/>
      <c r="V194" s="345"/>
      <c r="W194" s="2109"/>
      <c r="X194" s="2407"/>
      <c r="Y194" s="2077"/>
      <c r="Z194" s="2077"/>
      <c r="AA194" s="2077"/>
      <c r="AB194" s="2077"/>
      <c r="AC194" s="2077"/>
      <c r="AD194" s="2077"/>
      <c r="AE194" s="2077"/>
      <c r="AF194" s="1829"/>
      <c r="AG194" s="1829"/>
      <c r="AH194" s="1829"/>
      <c r="AI194" s="1829"/>
      <c r="AJ194" s="1829"/>
      <c r="AK194" s="1829"/>
      <c r="AL194" s="1829"/>
      <c r="AM194" s="1830"/>
      <c r="AN194" s="2090"/>
      <c r="AO194" s="1835"/>
      <c r="AP194" s="2062"/>
      <c r="AQ194" s="2062"/>
      <c r="AR194" s="2062"/>
      <c r="AS194" s="2062"/>
      <c r="AT194" s="2062"/>
      <c r="AU194" s="2062"/>
      <c r="AV194" s="2063"/>
      <c r="AW194" s="2067"/>
      <c r="AX194" s="2068"/>
      <c r="AY194" s="2068"/>
      <c r="AZ194" s="2068"/>
      <c r="BA194" s="2068"/>
      <c r="BB194" s="2068"/>
      <c r="BC194" s="2068"/>
      <c r="BD194" s="2069"/>
      <c r="BE194" s="360"/>
      <c r="BF194" s="1867"/>
      <c r="BG194" s="1868"/>
      <c r="BH194" s="1868"/>
      <c r="BI194" s="1868"/>
      <c r="BJ194" s="1868"/>
      <c r="BK194" s="1868"/>
      <c r="BL194" s="1868"/>
      <c r="BM194" s="1868"/>
      <c r="BN194" s="1868"/>
      <c r="BO194" s="1868"/>
      <c r="BP194" s="1868"/>
      <c r="BQ194" s="1869"/>
      <c r="BR194" s="1870"/>
      <c r="BS194" s="1870"/>
      <c r="BT194" s="1870"/>
      <c r="BU194" s="1870"/>
      <c r="BV194" s="1870"/>
      <c r="BW194" s="1870"/>
      <c r="BX194" s="1870"/>
      <c r="BY194" s="1871"/>
    </row>
    <row r="195" spans="1:122" ht="3" customHeight="1">
      <c r="A195" s="339"/>
      <c r="C195" s="2173"/>
      <c r="D195" s="2174"/>
      <c r="E195" s="2174"/>
      <c r="F195" s="2174"/>
      <c r="G195" s="2174"/>
      <c r="H195" s="2180"/>
      <c r="I195" s="2180"/>
      <c r="J195" s="2180"/>
      <c r="K195" s="2180"/>
      <c r="L195" s="2180"/>
      <c r="M195" s="2180"/>
      <c r="N195" s="2180"/>
      <c r="O195" s="2180"/>
      <c r="P195" s="2180"/>
      <c r="Q195" s="2180"/>
      <c r="R195" s="2180"/>
      <c r="S195" s="2180"/>
      <c r="T195" s="2180"/>
      <c r="U195" s="2181"/>
      <c r="V195" s="345"/>
      <c r="W195" s="2109"/>
      <c r="X195" s="2407"/>
      <c r="Y195" s="2077"/>
      <c r="Z195" s="2077"/>
      <c r="AA195" s="2077"/>
      <c r="AB195" s="2077"/>
      <c r="AC195" s="2077"/>
      <c r="AD195" s="2077"/>
      <c r="AE195" s="2077"/>
      <c r="AF195" s="1829"/>
      <c r="AG195" s="1829"/>
      <c r="AH195" s="1829"/>
      <c r="AI195" s="1829"/>
      <c r="AJ195" s="1829"/>
      <c r="AK195" s="1829"/>
      <c r="AL195" s="1829"/>
      <c r="AM195" s="1830"/>
      <c r="AN195" s="2090"/>
      <c r="AO195" s="1835"/>
      <c r="AP195" s="2073" t="s">
        <v>747</v>
      </c>
      <c r="AQ195" s="2073"/>
      <c r="AR195" s="2073"/>
      <c r="AS195" s="2073"/>
      <c r="AT195" s="2073"/>
      <c r="AU195" s="2073"/>
      <c r="AV195" s="2074"/>
      <c r="AW195" s="2067"/>
      <c r="AX195" s="2068"/>
      <c r="AY195" s="2068"/>
      <c r="AZ195" s="2068"/>
      <c r="BA195" s="2068"/>
      <c r="BB195" s="2068"/>
      <c r="BC195" s="2068"/>
      <c r="BD195" s="2069"/>
      <c r="BE195" s="360"/>
      <c r="BF195" s="1874" t="s">
        <v>748</v>
      </c>
      <c r="BG195" s="1875"/>
      <c r="BH195" s="1875"/>
      <c r="BI195" s="1875"/>
      <c r="BJ195" s="1875"/>
      <c r="BK195" s="1875"/>
      <c r="BL195" s="1875"/>
      <c r="BM195" s="1875"/>
      <c r="BN195" s="1875"/>
      <c r="BO195" s="1875"/>
      <c r="BP195" s="1875"/>
      <c r="BQ195" s="1876"/>
      <c r="BR195" s="1870"/>
      <c r="BS195" s="1870"/>
      <c r="BT195" s="1870"/>
      <c r="BU195" s="1870"/>
      <c r="BV195" s="1870"/>
      <c r="BW195" s="1870"/>
      <c r="BX195" s="1870"/>
      <c r="BY195" s="1871"/>
    </row>
    <row r="196" spans="1:122" ht="3" customHeight="1">
      <c r="A196" s="339"/>
      <c r="C196" s="2173"/>
      <c r="D196" s="2174"/>
      <c r="E196" s="2174"/>
      <c r="F196" s="2174"/>
      <c r="G196" s="2174"/>
      <c r="H196" s="2180"/>
      <c r="I196" s="2180"/>
      <c r="J196" s="2180"/>
      <c r="K196" s="2180"/>
      <c r="L196" s="2180"/>
      <c r="M196" s="2180"/>
      <c r="N196" s="2180"/>
      <c r="O196" s="2180"/>
      <c r="P196" s="2180"/>
      <c r="Q196" s="2180"/>
      <c r="R196" s="2180"/>
      <c r="S196" s="2180"/>
      <c r="T196" s="2180"/>
      <c r="U196" s="2181"/>
      <c r="V196" s="345"/>
      <c r="W196" s="2408"/>
      <c r="X196" s="2409"/>
      <c r="Y196" s="2196"/>
      <c r="Z196" s="2196"/>
      <c r="AA196" s="2196"/>
      <c r="AB196" s="2196"/>
      <c r="AC196" s="2196"/>
      <c r="AD196" s="2196"/>
      <c r="AE196" s="2196"/>
      <c r="AF196" s="2197"/>
      <c r="AG196" s="2197"/>
      <c r="AH196" s="2197"/>
      <c r="AI196" s="2197"/>
      <c r="AJ196" s="2197"/>
      <c r="AK196" s="2197"/>
      <c r="AL196" s="2197"/>
      <c r="AM196" s="2198"/>
      <c r="AN196" s="2199"/>
      <c r="AO196" s="2059"/>
      <c r="AP196" s="2075"/>
      <c r="AQ196" s="2075"/>
      <c r="AR196" s="2075"/>
      <c r="AS196" s="2075"/>
      <c r="AT196" s="2075"/>
      <c r="AU196" s="2075"/>
      <c r="AV196" s="2076"/>
      <c r="AW196" s="2070"/>
      <c r="AX196" s="2071"/>
      <c r="AY196" s="2071"/>
      <c r="AZ196" s="2071"/>
      <c r="BA196" s="2071"/>
      <c r="BB196" s="2071"/>
      <c r="BC196" s="2071"/>
      <c r="BD196" s="2072"/>
      <c r="BE196" s="360"/>
      <c r="BF196" s="1877"/>
      <c r="BG196" s="1878"/>
      <c r="BH196" s="1878"/>
      <c r="BI196" s="1878"/>
      <c r="BJ196" s="1878"/>
      <c r="BK196" s="1878"/>
      <c r="BL196" s="1878"/>
      <c r="BM196" s="1878"/>
      <c r="BN196" s="1878"/>
      <c r="BO196" s="1878"/>
      <c r="BP196" s="1878"/>
      <c r="BQ196" s="1879"/>
      <c r="BR196" s="1872"/>
      <c r="BS196" s="1872"/>
      <c r="BT196" s="1872"/>
      <c r="BU196" s="1872"/>
      <c r="BV196" s="1872"/>
      <c r="BW196" s="1872"/>
      <c r="BX196" s="1872"/>
      <c r="BY196" s="1873"/>
    </row>
    <row r="197" spans="1:122" ht="3" customHeight="1">
      <c r="A197" s="339"/>
      <c r="C197" s="2173"/>
      <c r="D197" s="2174"/>
      <c r="E197" s="2174"/>
      <c r="F197" s="2174"/>
      <c r="G197" s="2174"/>
      <c r="H197" s="2180"/>
      <c r="I197" s="2180"/>
      <c r="J197" s="2180"/>
      <c r="K197" s="2180"/>
      <c r="L197" s="2180"/>
      <c r="M197" s="2180"/>
      <c r="N197" s="2180"/>
      <c r="O197" s="2180"/>
      <c r="P197" s="2180"/>
      <c r="Q197" s="2180"/>
      <c r="R197" s="2180"/>
      <c r="S197" s="2180"/>
      <c r="T197" s="2180"/>
      <c r="U197" s="2181"/>
      <c r="V197" s="345"/>
      <c r="BA197" s="339"/>
      <c r="BB197" s="339"/>
      <c r="BC197" s="339"/>
      <c r="BD197" s="339"/>
      <c r="BH197" s="340"/>
      <c r="BI197" s="340"/>
      <c r="BJ197" s="340"/>
      <c r="BK197" s="340"/>
      <c r="BL197" s="340"/>
      <c r="BM197" s="340"/>
      <c r="BN197" s="340"/>
      <c r="BO197" s="340"/>
      <c r="BP197" s="340"/>
      <c r="BQ197" s="340"/>
      <c r="BR197" s="340"/>
      <c r="BS197" s="340"/>
      <c r="BT197" s="340"/>
      <c r="BU197" s="339"/>
      <c r="BV197" s="339"/>
      <c r="BW197" s="339"/>
      <c r="BX197" s="339"/>
      <c r="BY197" s="339"/>
    </row>
    <row r="198" spans="1:122" ht="3" customHeight="1">
      <c r="A198" s="339"/>
      <c r="C198" s="2173"/>
      <c r="D198" s="2174"/>
      <c r="E198" s="2174"/>
      <c r="F198" s="2174"/>
      <c r="G198" s="2174"/>
      <c r="H198" s="2180"/>
      <c r="I198" s="2180"/>
      <c r="J198" s="2180"/>
      <c r="K198" s="2180"/>
      <c r="L198" s="2180"/>
      <c r="M198" s="2180"/>
      <c r="N198" s="2180"/>
      <c r="O198" s="2180"/>
      <c r="P198" s="2180"/>
      <c r="Q198" s="2180"/>
      <c r="R198" s="2180"/>
      <c r="S198" s="2180"/>
      <c r="T198" s="2180"/>
      <c r="U198" s="2181"/>
      <c r="V198" s="345"/>
      <c r="W198" s="1835" t="s">
        <v>830</v>
      </c>
      <c r="X198" s="1835"/>
      <c r="Y198" s="1835"/>
      <c r="Z198" s="1835"/>
      <c r="AA198" s="1835"/>
      <c r="AB198" s="1835"/>
      <c r="AC198" s="1835"/>
      <c r="AD198" s="1835"/>
      <c r="AE198" s="1835"/>
      <c r="AF198" s="1835"/>
      <c r="AG198" s="1835"/>
      <c r="AH198" s="1835"/>
      <c r="AI198" s="1835"/>
      <c r="AJ198" s="1835"/>
      <c r="AK198" s="1835"/>
      <c r="AQ198" s="372"/>
      <c r="AR198" s="372"/>
      <c r="AS198" s="372"/>
      <c r="AT198" s="372"/>
      <c r="AU198" s="372"/>
      <c r="AV198" s="372"/>
      <c r="AW198" s="372"/>
      <c r="AY198" s="1835" t="s">
        <v>829</v>
      </c>
      <c r="AZ198" s="1835"/>
      <c r="BA198" s="1835"/>
      <c r="BB198" s="1835"/>
      <c r="BC198" s="1835"/>
      <c r="BD198" s="1835"/>
      <c r="BE198" s="1835"/>
      <c r="BF198" s="1835"/>
      <c r="BG198" s="1835"/>
      <c r="BH198" s="1835"/>
      <c r="BI198" s="1835"/>
      <c r="BJ198" s="1835"/>
      <c r="BK198" s="1835"/>
      <c r="BL198" s="1835"/>
      <c r="BM198" s="1835"/>
      <c r="BS198" s="372"/>
      <c r="BT198" s="372"/>
      <c r="BU198" s="372"/>
      <c r="BV198" s="372"/>
      <c r="BW198" s="372"/>
      <c r="BX198" s="372"/>
      <c r="BY198" s="372"/>
    </row>
    <row r="199" spans="1:122" ht="3" customHeight="1">
      <c r="A199" s="339"/>
      <c r="C199" s="2173"/>
      <c r="D199" s="2174"/>
      <c r="E199" s="2174"/>
      <c r="F199" s="2174"/>
      <c r="G199" s="2174"/>
      <c r="H199" s="2180"/>
      <c r="I199" s="2180"/>
      <c r="J199" s="2180"/>
      <c r="K199" s="2180"/>
      <c r="L199" s="2180"/>
      <c r="M199" s="2180"/>
      <c r="N199" s="2180"/>
      <c r="O199" s="2180"/>
      <c r="P199" s="2180"/>
      <c r="Q199" s="2180"/>
      <c r="R199" s="2180"/>
      <c r="S199" s="2180"/>
      <c r="T199" s="2180"/>
      <c r="U199" s="2181"/>
      <c r="V199" s="345"/>
      <c r="W199" s="1835"/>
      <c r="X199" s="1835"/>
      <c r="Y199" s="1835"/>
      <c r="Z199" s="1835"/>
      <c r="AA199" s="1835"/>
      <c r="AB199" s="1835"/>
      <c r="AC199" s="1835"/>
      <c r="AD199" s="1835"/>
      <c r="AE199" s="1835"/>
      <c r="AF199" s="1835"/>
      <c r="AG199" s="1835"/>
      <c r="AH199" s="1835"/>
      <c r="AI199" s="1835"/>
      <c r="AJ199" s="1835"/>
      <c r="AK199" s="1835"/>
      <c r="AQ199" s="372"/>
      <c r="AR199" s="372"/>
      <c r="AS199" s="372"/>
      <c r="AT199" s="372"/>
      <c r="AU199" s="372"/>
      <c r="AV199" s="372"/>
      <c r="AW199" s="372"/>
      <c r="AY199" s="1835"/>
      <c r="AZ199" s="1835"/>
      <c r="BA199" s="1835"/>
      <c r="BB199" s="1835"/>
      <c r="BC199" s="1835"/>
      <c r="BD199" s="1835"/>
      <c r="BE199" s="1835"/>
      <c r="BF199" s="1835"/>
      <c r="BG199" s="1835"/>
      <c r="BH199" s="1835"/>
      <c r="BI199" s="1835"/>
      <c r="BJ199" s="1835"/>
      <c r="BK199" s="1835"/>
      <c r="BL199" s="1835"/>
      <c r="BM199" s="1835"/>
      <c r="BS199" s="372"/>
      <c r="BT199" s="372"/>
      <c r="BU199" s="372"/>
      <c r="BV199" s="372"/>
      <c r="BW199" s="372"/>
      <c r="BX199" s="372"/>
      <c r="BY199" s="372"/>
      <c r="BZ199" s="363"/>
      <c r="CA199" s="363"/>
    </row>
    <row r="200" spans="1:122" ht="3" customHeight="1">
      <c r="A200" s="339"/>
      <c r="C200" s="2176" t="s">
        <v>155</v>
      </c>
      <c r="D200" s="2177"/>
      <c r="E200" s="2177"/>
      <c r="F200" s="2177"/>
      <c r="G200" s="2177"/>
      <c r="H200" s="2244">
        <f>申告書作成!T46</f>
        <v>0</v>
      </c>
      <c r="I200" s="2245"/>
      <c r="J200" s="2245"/>
      <c r="K200" s="2245"/>
      <c r="L200" s="2245"/>
      <c r="M200" s="2245"/>
      <c r="N200" s="2245"/>
      <c r="O200" s="2245"/>
      <c r="P200" s="2245"/>
      <c r="Q200" s="2245"/>
      <c r="R200" s="2245"/>
      <c r="S200" s="2245"/>
      <c r="T200" s="2250" t="s">
        <v>190</v>
      </c>
      <c r="U200" s="2251"/>
      <c r="V200" s="345"/>
      <c r="W200" s="1835"/>
      <c r="X200" s="1835"/>
      <c r="Y200" s="1835"/>
      <c r="Z200" s="1835"/>
      <c r="AA200" s="1835"/>
      <c r="AB200" s="1835"/>
      <c r="AC200" s="1835"/>
      <c r="AD200" s="1835"/>
      <c r="AE200" s="1835"/>
      <c r="AF200" s="1835"/>
      <c r="AG200" s="1835"/>
      <c r="AH200" s="1835"/>
      <c r="AI200" s="1835"/>
      <c r="AJ200" s="1835"/>
      <c r="AK200" s="1835"/>
      <c r="AL200" s="373"/>
      <c r="AM200" s="373"/>
      <c r="AN200" s="373"/>
      <c r="AO200" s="373"/>
      <c r="AP200" s="373"/>
      <c r="AQ200" s="373"/>
      <c r="AR200" s="373"/>
      <c r="AS200" s="373"/>
      <c r="AT200" s="373"/>
      <c r="AU200" s="373"/>
      <c r="AV200" s="373"/>
      <c r="AW200" s="373"/>
      <c r="AY200" s="1835"/>
      <c r="AZ200" s="1835"/>
      <c r="BA200" s="1835"/>
      <c r="BB200" s="1835"/>
      <c r="BC200" s="1835"/>
      <c r="BD200" s="1835"/>
      <c r="BE200" s="1835"/>
      <c r="BF200" s="1835"/>
      <c r="BG200" s="1835"/>
      <c r="BH200" s="1835"/>
      <c r="BI200" s="1835"/>
      <c r="BJ200" s="1835"/>
      <c r="BK200" s="1835"/>
      <c r="BL200" s="1835"/>
      <c r="BM200" s="1835"/>
      <c r="BN200" s="373"/>
      <c r="BO200" s="373"/>
      <c r="BP200" s="373"/>
      <c r="BQ200" s="373"/>
      <c r="BR200" s="373"/>
      <c r="BS200" s="373"/>
      <c r="BT200" s="373"/>
      <c r="BU200" s="373"/>
      <c r="BV200" s="373"/>
      <c r="BW200" s="373"/>
      <c r="BX200" s="373"/>
      <c r="BY200" s="373"/>
      <c r="BZ200" s="363"/>
      <c r="CA200" s="363"/>
    </row>
    <row r="201" spans="1:122" ht="3" customHeight="1">
      <c r="A201" s="339"/>
      <c r="C201" s="2176"/>
      <c r="D201" s="2177"/>
      <c r="E201" s="2177"/>
      <c r="F201" s="2177"/>
      <c r="G201" s="2177"/>
      <c r="H201" s="2246"/>
      <c r="I201" s="2247"/>
      <c r="J201" s="2247"/>
      <c r="K201" s="2247"/>
      <c r="L201" s="2247"/>
      <c r="M201" s="2247"/>
      <c r="N201" s="2247"/>
      <c r="O201" s="2247"/>
      <c r="P201" s="2247"/>
      <c r="Q201" s="2247"/>
      <c r="R201" s="2247"/>
      <c r="S201" s="2247"/>
      <c r="T201" s="2252"/>
      <c r="U201" s="2253"/>
      <c r="V201" s="345"/>
      <c r="W201" s="1882" t="s">
        <v>106</v>
      </c>
      <c r="X201" s="1827"/>
      <c r="Y201" s="1827"/>
      <c r="Z201" s="1827"/>
      <c r="AA201" s="1827"/>
      <c r="AB201" s="1827"/>
      <c r="AC201" s="1827"/>
      <c r="AD201" s="1827" t="s">
        <v>117</v>
      </c>
      <c r="AE201" s="1827"/>
      <c r="AF201" s="1827"/>
      <c r="AG201" s="1827"/>
      <c r="AH201" s="1827" t="s">
        <v>157</v>
      </c>
      <c r="AI201" s="1827"/>
      <c r="AJ201" s="1827"/>
      <c r="AK201" s="1827"/>
      <c r="AL201" s="1827"/>
      <c r="AM201" s="1827"/>
      <c r="AN201" s="1827"/>
      <c r="AO201" s="1827"/>
      <c r="AP201" s="1827"/>
      <c r="AQ201" s="1827" t="s">
        <v>750</v>
      </c>
      <c r="AR201" s="1827"/>
      <c r="AS201" s="1827"/>
      <c r="AT201" s="1827"/>
      <c r="AU201" s="1827"/>
      <c r="AV201" s="1827"/>
      <c r="AW201" s="1884"/>
      <c r="AX201" s="372"/>
      <c r="AY201" s="1882" t="s">
        <v>106</v>
      </c>
      <c r="AZ201" s="1827"/>
      <c r="BA201" s="1827"/>
      <c r="BB201" s="1827"/>
      <c r="BC201" s="1827"/>
      <c r="BD201" s="1827"/>
      <c r="BE201" s="1827"/>
      <c r="BF201" s="1827" t="s">
        <v>117</v>
      </c>
      <c r="BG201" s="1827"/>
      <c r="BH201" s="1827"/>
      <c r="BI201" s="1827"/>
      <c r="BJ201" s="1827" t="s">
        <v>157</v>
      </c>
      <c r="BK201" s="1827"/>
      <c r="BL201" s="1827"/>
      <c r="BM201" s="1827"/>
      <c r="BN201" s="1827"/>
      <c r="BO201" s="1827"/>
      <c r="BP201" s="1827"/>
      <c r="BQ201" s="1827"/>
      <c r="BR201" s="1827"/>
      <c r="BS201" s="1827" t="s">
        <v>750</v>
      </c>
      <c r="BT201" s="1827"/>
      <c r="BU201" s="1827"/>
      <c r="BV201" s="1827"/>
      <c r="BW201" s="1827"/>
      <c r="BX201" s="1827"/>
      <c r="BY201" s="1884"/>
      <c r="BZ201" s="363"/>
      <c r="CA201" s="363"/>
    </row>
    <row r="202" spans="1:122" ht="3" customHeight="1">
      <c r="A202" s="339"/>
      <c r="C202" s="2176"/>
      <c r="D202" s="2177"/>
      <c r="E202" s="2177"/>
      <c r="F202" s="2177"/>
      <c r="G202" s="2177"/>
      <c r="H202" s="2246"/>
      <c r="I202" s="2247"/>
      <c r="J202" s="2247"/>
      <c r="K202" s="2247"/>
      <c r="L202" s="2247"/>
      <c r="M202" s="2247"/>
      <c r="N202" s="2247"/>
      <c r="O202" s="2247"/>
      <c r="P202" s="2247"/>
      <c r="Q202" s="2247"/>
      <c r="R202" s="2247"/>
      <c r="S202" s="2247"/>
      <c r="T202" s="2252"/>
      <c r="U202" s="2253"/>
      <c r="V202" s="345"/>
      <c r="W202" s="1883"/>
      <c r="X202" s="1828"/>
      <c r="Y202" s="1828"/>
      <c r="Z202" s="1828"/>
      <c r="AA202" s="1828"/>
      <c r="AB202" s="1828"/>
      <c r="AC202" s="1828"/>
      <c r="AD202" s="1828"/>
      <c r="AE202" s="1828"/>
      <c r="AF202" s="1828"/>
      <c r="AG202" s="1828"/>
      <c r="AH202" s="1828"/>
      <c r="AI202" s="1828"/>
      <c r="AJ202" s="1828"/>
      <c r="AK202" s="1828"/>
      <c r="AL202" s="1828"/>
      <c r="AM202" s="1828"/>
      <c r="AN202" s="1828"/>
      <c r="AO202" s="1828"/>
      <c r="AP202" s="1828"/>
      <c r="AQ202" s="1828"/>
      <c r="AR202" s="1828"/>
      <c r="AS202" s="1828"/>
      <c r="AT202" s="1828"/>
      <c r="AU202" s="1828"/>
      <c r="AV202" s="1828"/>
      <c r="AW202" s="1885"/>
      <c r="AX202" s="372"/>
      <c r="AY202" s="1883"/>
      <c r="AZ202" s="1828"/>
      <c r="BA202" s="1828"/>
      <c r="BB202" s="1828"/>
      <c r="BC202" s="1828"/>
      <c r="BD202" s="1828"/>
      <c r="BE202" s="1828"/>
      <c r="BF202" s="1828"/>
      <c r="BG202" s="1828"/>
      <c r="BH202" s="1828"/>
      <c r="BI202" s="1828"/>
      <c r="BJ202" s="1828"/>
      <c r="BK202" s="1828"/>
      <c r="BL202" s="1828"/>
      <c r="BM202" s="1828"/>
      <c r="BN202" s="1828"/>
      <c r="BO202" s="1828"/>
      <c r="BP202" s="1828"/>
      <c r="BQ202" s="1828"/>
      <c r="BR202" s="1828"/>
      <c r="BS202" s="1828"/>
      <c r="BT202" s="1828"/>
      <c r="BU202" s="1828"/>
      <c r="BV202" s="1828"/>
      <c r="BW202" s="1828"/>
      <c r="BX202" s="1828"/>
      <c r="BY202" s="1885"/>
      <c r="BZ202" s="363"/>
      <c r="CA202" s="363"/>
    </row>
    <row r="203" spans="1:122" ht="3" customHeight="1">
      <c r="A203" s="339"/>
      <c r="C203" s="2176"/>
      <c r="D203" s="2177"/>
      <c r="E203" s="2177"/>
      <c r="F203" s="2177"/>
      <c r="G203" s="2177"/>
      <c r="H203" s="2246"/>
      <c r="I203" s="2247"/>
      <c r="J203" s="2247"/>
      <c r="K203" s="2247"/>
      <c r="L203" s="2247"/>
      <c r="M203" s="2247"/>
      <c r="N203" s="2247"/>
      <c r="O203" s="2247"/>
      <c r="P203" s="2247"/>
      <c r="Q203" s="2247"/>
      <c r="R203" s="2247"/>
      <c r="S203" s="2247"/>
      <c r="T203" s="2252"/>
      <c r="U203" s="2253"/>
      <c r="V203" s="345"/>
      <c r="W203" s="1883"/>
      <c r="X203" s="1828"/>
      <c r="Y203" s="1828"/>
      <c r="Z203" s="1828"/>
      <c r="AA203" s="1828"/>
      <c r="AB203" s="1828"/>
      <c r="AC203" s="1828"/>
      <c r="AD203" s="1828"/>
      <c r="AE203" s="1828"/>
      <c r="AF203" s="1828"/>
      <c r="AG203" s="1828"/>
      <c r="AH203" s="1828"/>
      <c r="AI203" s="1828"/>
      <c r="AJ203" s="1828"/>
      <c r="AK203" s="1828"/>
      <c r="AL203" s="1828"/>
      <c r="AM203" s="1828"/>
      <c r="AN203" s="1828"/>
      <c r="AO203" s="1828"/>
      <c r="AP203" s="1828"/>
      <c r="AQ203" s="1828"/>
      <c r="AR203" s="1828"/>
      <c r="AS203" s="1828"/>
      <c r="AT203" s="1828"/>
      <c r="AU203" s="1828"/>
      <c r="AV203" s="1828"/>
      <c r="AW203" s="1885"/>
      <c r="AX203" s="373"/>
      <c r="AY203" s="1883"/>
      <c r="AZ203" s="1828"/>
      <c r="BA203" s="1828"/>
      <c r="BB203" s="1828"/>
      <c r="BC203" s="1828"/>
      <c r="BD203" s="1828"/>
      <c r="BE203" s="1828"/>
      <c r="BF203" s="1828"/>
      <c r="BG203" s="1828"/>
      <c r="BH203" s="1828"/>
      <c r="BI203" s="1828"/>
      <c r="BJ203" s="1828"/>
      <c r="BK203" s="1828"/>
      <c r="BL203" s="1828"/>
      <c r="BM203" s="1828"/>
      <c r="BN203" s="1828"/>
      <c r="BO203" s="1828"/>
      <c r="BP203" s="1828"/>
      <c r="BQ203" s="1828"/>
      <c r="BR203" s="1828"/>
      <c r="BS203" s="1828"/>
      <c r="BT203" s="1828"/>
      <c r="BU203" s="1828"/>
      <c r="BV203" s="1828"/>
      <c r="BW203" s="1828"/>
      <c r="BX203" s="1828"/>
      <c r="BY203" s="1885"/>
      <c r="BZ203" s="363"/>
      <c r="CA203" s="363"/>
    </row>
    <row r="204" spans="1:122" ht="3" customHeight="1">
      <c r="A204" s="339"/>
      <c r="C204" s="2176"/>
      <c r="D204" s="2177"/>
      <c r="E204" s="2177"/>
      <c r="F204" s="2177"/>
      <c r="G204" s="2177"/>
      <c r="H204" s="2246"/>
      <c r="I204" s="2247"/>
      <c r="J204" s="2247"/>
      <c r="K204" s="2247"/>
      <c r="L204" s="2247"/>
      <c r="M204" s="2247"/>
      <c r="N204" s="2247"/>
      <c r="O204" s="2247"/>
      <c r="P204" s="2247"/>
      <c r="Q204" s="2247"/>
      <c r="R204" s="2247"/>
      <c r="S204" s="2247"/>
      <c r="T204" s="2252"/>
      <c r="U204" s="2253"/>
      <c r="V204" s="345"/>
      <c r="W204" s="1883"/>
      <c r="X204" s="1828"/>
      <c r="Y204" s="1828"/>
      <c r="Z204" s="1828"/>
      <c r="AA204" s="1828"/>
      <c r="AB204" s="1828"/>
      <c r="AC204" s="1828"/>
      <c r="AD204" s="1828"/>
      <c r="AE204" s="1828"/>
      <c r="AF204" s="1828"/>
      <c r="AG204" s="1828"/>
      <c r="AH204" s="1828"/>
      <c r="AI204" s="1828"/>
      <c r="AJ204" s="1828"/>
      <c r="AK204" s="1828"/>
      <c r="AL204" s="1828"/>
      <c r="AM204" s="1828"/>
      <c r="AN204" s="1828"/>
      <c r="AO204" s="1828"/>
      <c r="AP204" s="1828"/>
      <c r="AQ204" s="1828"/>
      <c r="AR204" s="1828"/>
      <c r="AS204" s="1828"/>
      <c r="AT204" s="1828"/>
      <c r="AU204" s="1828"/>
      <c r="AV204" s="1828"/>
      <c r="AW204" s="1885"/>
      <c r="AY204" s="1883"/>
      <c r="AZ204" s="1828"/>
      <c r="BA204" s="1828"/>
      <c r="BB204" s="1828"/>
      <c r="BC204" s="1828"/>
      <c r="BD204" s="1828"/>
      <c r="BE204" s="1828"/>
      <c r="BF204" s="1828"/>
      <c r="BG204" s="1828"/>
      <c r="BH204" s="1828"/>
      <c r="BI204" s="1828"/>
      <c r="BJ204" s="1828"/>
      <c r="BK204" s="1828"/>
      <c r="BL204" s="1828"/>
      <c r="BM204" s="1828"/>
      <c r="BN204" s="1828"/>
      <c r="BO204" s="1828"/>
      <c r="BP204" s="1828"/>
      <c r="BQ204" s="1828"/>
      <c r="BR204" s="1828"/>
      <c r="BS204" s="1828"/>
      <c r="BT204" s="1828"/>
      <c r="BU204" s="1828"/>
      <c r="BV204" s="1828"/>
      <c r="BW204" s="1828"/>
      <c r="BX204" s="1828"/>
      <c r="BY204" s="1885"/>
      <c r="BZ204" s="363"/>
      <c r="CA204" s="363"/>
    </row>
    <row r="205" spans="1:122" ht="3" customHeight="1">
      <c r="A205" s="339"/>
      <c r="C205" s="2176"/>
      <c r="D205" s="2177"/>
      <c r="E205" s="2177"/>
      <c r="F205" s="2177"/>
      <c r="G205" s="2177"/>
      <c r="H205" s="2246"/>
      <c r="I205" s="2247"/>
      <c r="J205" s="2247"/>
      <c r="K205" s="2247"/>
      <c r="L205" s="2247"/>
      <c r="M205" s="2247"/>
      <c r="N205" s="2247"/>
      <c r="O205" s="2247"/>
      <c r="P205" s="2247"/>
      <c r="Q205" s="2247"/>
      <c r="R205" s="2247"/>
      <c r="S205" s="2247"/>
      <c r="T205" s="2252"/>
      <c r="U205" s="2253"/>
      <c r="V205" s="345"/>
      <c r="W205" s="1883"/>
      <c r="X205" s="1828"/>
      <c r="Y205" s="1828"/>
      <c r="Z205" s="1828"/>
      <c r="AA205" s="1828"/>
      <c r="AB205" s="1828"/>
      <c r="AC205" s="1828"/>
      <c r="AD205" s="1828"/>
      <c r="AE205" s="1828"/>
      <c r="AF205" s="1828"/>
      <c r="AG205" s="1828"/>
      <c r="AH205" s="1828"/>
      <c r="AI205" s="1828"/>
      <c r="AJ205" s="1828"/>
      <c r="AK205" s="1828"/>
      <c r="AL205" s="1828"/>
      <c r="AM205" s="1828"/>
      <c r="AN205" s="1828"/>
      <c r="AO205" s="1828"/>
      <c r="AP205" s="1828"/>
      <c r="AQ205" s="1828"/>
      <c r="AR205" s="1828"/>
      <c r="AS205" s="1828"/>
      <c r="AT205" s="1828"/>
      <c r="AU205" s="1828"/>
      <c r="AV205" s="1828"/>
      <c r="AW205" s="1885"/>
      <c r="AY205" s="1883"/>
      <c r="AZ205" s="1828"/>
      <c r="BA205" s="1828"/>
      <c r="BB205" s="1828"/>
      <c r="BC205" s="1828"/>
      <c r="BD205" s="1828"/>
      <c r="BE205" s="1828"/>
      <c r="BF205" s="1828"/>
      <c r="BG205" s="1828"/>
      <c r="BH205" s="1828"/>
      <c r="BI205" s="1828"/>
      <c r="BJ205" s="1828"/>
      <c r="BK205" s="1828"/>
      <c r="BL205" s="1828"/>
      <c r="BM205" s="1828"/>
      <c r="BN205" s="1828"/>
      <c r="BO205" s="1828"/>
      <c r="BP205" s="1828"/>
      <c r="BQ205" s="1828"/>
      <c r="BR205" s="1828"/>
      <c r="BS205" s="1828"/>
      <c r="BT205" s="1828"/>
      <c r="BU205" s="1828"/>
      <c r="BV205" s="1828"/>
      <c r="BW205" s="1828"/>
      <c r="BX205" s="1828"/>
      <c r="BY205" s="1885"/>
      <c r="BZ205" s="363"/>
      <c r="CA205" s="363"/>
    </row>
    <row r="206" spans="1:122" ht="3" customHeight="1">
      <c r="A206" s="339"/>
      <c r="C206" s="2176"/>
      <c r="D206" s="2177"/>
      <c r="E206" s="2177"/>
      <c r="F206" s="2177"/>
      <c r="G206" s="2177"/>
      <c r="H206" s="2246"/>
      <c r="I206" s="2247"/>
      <c r="J206" s="2247"/>
      <c r="K206" s="2247"/>
      <c r="L206" s="2247"/>
      <c r="M206" s="2247"/>
      <c r="N206" s="2247"/>
      <c r="O206" s="2247"/>
      <c r="P206" s="2247"/>
      <c r="Q206" s="2247"/>
      <c r="R206" s="2247"/>
      <c r="S206" s="2247"/>
      <c r="T206" s="2252"/>
      <c r="U206" s="2253"/>
      <c r="V206" s="345"/>
      <c r="W206" s="1845">
        <f>申告書作成!D157</f>
        <v>0</v>
      </c>
      <c r="X206" s="1825"/>
      <c r="Y206" s="1825"/>
      <c r="Z206" s="1825"/>
      <c r="AA206" s="1825"/>
      <c r="AB206" s="1825"/>
      <c r="AC206" s="1825"/>
      <c r="AD206" s="1844">
        <f>申告書作成!L157</f>
        <v>0</v>
      </c>
      <c r="AE206" s="1844"/>
      <c r="AF206" s="1844"/>
      <c r="AG206" s="1844"/>
      <c r="AH206" s="1843">
        <f>申告書作成!P157</f>
        <v>0</v>
      </c>
      <c r="AI206" s="1843"/>
      <c r="AJ206" s="1843"/>
      <c r="AK206" s="1843"/>
      <c r="AL206" s="1843"/>
      <c r="AM206" s="1843"/>
      <c r="AN206" s="1843"/>
      <c r="AO206" s="1843"/>
      <c r="AP206" s="1843"/>
      <c r="AQ206" s="2087">
        <f>申告書作成!Z157</f>
        <v>0</v>
      </c>
      <c r="AR206" s="2087"/>
      <c r="AS206" s="2087"/>
      <c r="AT206" s="2087"/>
      <c r="AU206" s="2087"/>
      <c r="AV206" s="2088"/>
      <c r="AW206" s="1840" t="s">
        <v>171</v>
      </c>
      <c r="AY206" s="1845">
        <f>申告書作成!D240</f>
        <v>0</v>
      </c>
      <c r="AZ206" s="1825"/>
      <c r="BA206" s="1825"/>
      <c r="BB206" s="1825"/>
      <c r="BC206" s="1825"/>
      <c r="BD206" s="1825"/>
      <c r="BE206" s="1825"/>
      <c r="BF206" s="1844">
        <f>申告書作成!L240</f>
        <v>0</v>
      </c>
      <c r="BG206" s="1844"/>
      <c r="BH206" s="1844"/>
      <c r="BI206" s="1844"/>
      <c r="BJ206" s="1843">
        <f>申告書作成!P240</f>
        <v>0</v>
      </c>
      <c r="BK206" s="1843"/>
      <c r="BL206" s="1843"/>
      <c r="BM206" s="1843"/>
      <c r="BN206" s="1843"/>
      <c r="BO206" s="1843"/>
      <c r="BP206" s="1843"/>
      <c r="BQ206" s="1843"/>
      <c r="BR206" s="1843"/>
      <c r="BS206" s="1841">
        <f>申告書作成!Z240</f>
        <v>0</v>
      </c>
      <c r="BT206" s="1841"/>
      <c r="BU206" s="1841"/>
      <c r="BV206" s="1841"/>
      <c r="BW206" s="1841"/>
      <c r="BX206" s="1842"/>
      <c r="BY206" s="1840" t="s">
        <v>171</v>
      </c>
      <c r="BZ206" s="363"/>
      <c r="CA206" s="363"/>
      <c r="DL206" s="363"/>
      <c r="DM206" s="363"/>
      <c r="DN206" s="363"/>
      <c r="DO206" s="363"/>
      <c r="DP206" s="363"/>
      <c r="DQ206" s="363"/>
      <c r="DR206" s="363"/>
    </row>
    <row r="207" spans="1:122" ht="3" customHeight="1">
      <c r="A207" s="339"/>
      <c r="C207" s="2176"/>
      <c r="D207" s="2177"/>
      <c r="E207" s="2177"/>
      <c r="F207" s="2177"/>
      <c r="G207" s="2177"/>
      <c r="H207" s="2246"/>
      <c r="I207" s="2247"/>
      <c r="J207" s="2247"/>
      <c r="K207" s="2247"/>
      <c r="L207" s="2247"/>
      <c r="M207" s="2247"/>
      <c r="N207" s="2247"/>
      <c r="O207" s="2247"/>
      <c r="P207" s="2247"/>
      <c r="Q207" s="2247"/>
      <c r="R207" s="2247"/>
      <c r="S207" s="2247"/>
      <c r="T207" s="2252"/>
      <c r="U207" s="2253"/>
      <c r="V207" s="345"/>
      <c r="W207" s="1845"/>
      <c r="X207" s="1825"/>
      <c r="Y207" s="1825"/>
      <c r="Z207" s="1825"/>
      <c r="AA207" s="1825"/>
      <c r="AB207" s="1825"/>
      <c r="AC207" s="1825"/>
      <c r="AD207" s="1844"/>
      <c r="AE207" s="1844"/>
      <c r="AF207" s="1844"/>
      <c r="AG207" s="1844"/>
      <c r="AH207" s="1843"/>
      <c r="AI207" s="1843"/>
      <c r="AJ207" s="1843"/>
      <c r="AK207" s="1843"/>
      <c r="AL207" s="1843"/>
      <c r="AM207" s="1843"/>
      <c r="AN207" s="1843"/>
      <c r="AO207" s="1843"/>
      <c r="AP207" s="1843"/>
      <c r="AQ207" s="2087"/>
      <c r="AR207" s="2087"/>
      <c r="AS207" s="2087"/>
      <c r="AT207" s="2087"/>
      <c r="AU207" s="2087"/>
      <c r="AV207" s="2088"/>
      <c r="AW207" s="1840"/>
      <c r="AY207" s="1845"/>
      <c r="AZ207" s="1825"/>
      <c r="BA207" s="1825"/>
      <c r="BB207" s="1825"/>
      <c r="BC207" s="1825"/>
      <c r="BD207" s="1825"/>
      <c r="BE207" s="1825"/>
      <c r="BF207" s="1844"/>
      <c r="BG207" s="1844"/>
      <c r="BH207" s="1844"/>
      <c r="BI207" s="1844"/>
      <c r="BJ207" s="1843"/>
      <c r="BK207" s="1843"/>
      <c r="BL207" s="1843"/>
      <c r="BM207" s="1843"/>
      <c r="BN207" s="1843"/>
      <c r="BO207" s="1843"/>
      <c r="BP207" s="1843"/>
      <c r="BQ207" s="1843"/>
      <c r="BR207" s="1843"/>
      <c r="BS207" s="1841"/>
      <c r="BT207" s="1841"/>
      <c r="BU207" s="1841"/>
      <c r="BV207" s="1841"/>
      <c r="BW207" s="1841"/>
      <c r="BX207" s="1842"/>
      <c r="BY207" s="1840"/>
      <c r="BZ207" s="363"/>
      <c r="DL207" s="337"/>
      <c r="DM207" s="337"/>
      <c r="DN207" s="337"/>
      <c r="DO207" s="363"/>
      <c r="DP207" s="363"/>
      <c r="DQ207" s="363"/>
      <c r="DR207" s="363"/>
    </row>
    <row r="208" spans="1:122" ht="3" customHeight="1">
      <c r="A208" s="339"/>
      <c r="C208" s="2176"/>
      <c r="D208" s="2177"/>
      <c r="E208" s="2177"/>
      <c r="F208" s="2177"/>
      <c r="G208" s="2177"/>
      <c r="H208" s="2246"/>
      <c r="I208" s="2247"/>
      <c r="J208" s="2247"/>
      <c r="K208" s="2247"/>
      <c r="L208" s="2247"/>
      <c r="M208" s="2247"/>
      <c r="N208" s="2247"/>
      <c r="O208" s="2247"/>
      <c r="P208" s="2247"/>
      <c r="Q208" s="2247"/>
      <c r="R208" s="2247"/>
      <c r="S208" s="2247"/>
      <c r="T208" s="2252"/>
      <c r="U208" s="2253"/>
      <c r="V208" s="345"/>
      <c r="W208" s="1845"/>
      <c r="X208" s="1825"/>
      <c r="Y208" s="1825"/>
      <c r="Z208" s="1825"/>
      <c r="AA208" s="1825"/>
      <c r="AB208" s="1825"/>
      <c r="AC208" s="1825"/>
      <c r="AD208" s="1844"/>
      <c r="AE208" s="1844"/>
      <c r="AF208" s="1844"/>
      <c r="AG208" s="1844"/>
      <c r="AH208" s="1843"/>
      <c r="AI208" s="1843"/>
      <c r="AJ208" s="1843"/>
      <c r="AK208" s="1843"/>
      <c r="AL208" s="1843"/>
      <c r="AM208" s="1843"/>
      <c r="AN208" s="1843"/>
      <c r="AO208" s="1843"/>
      <c r="AP208" s="1843"/>
      <c r="AQ208" s="2087"/>
      <c r="AR208" s="2087"/>
      <c r="AS208" s="2087"/>
      <c r="AT208" s="2087"/>
      <c r="AU208" s="2087"/>
      <c r="AV208" s="2088"/>
      <c r="AW208" s="1840"/>
      <c r="AY208" s="1845"/>
      <c r="AZ208" s="1825"/>
      <c r="BA208" s="1825"/>
      <c r="BB208" s="1825"/>
      <c r="BC208" s="1825"/>
      <c r="BD208" s="1825"/>
      <c r="BE208" s="1825"/>
      <c r="BF208" s="1844"/>
      <c r="BG208" s="1844"/>
      <c r="BH208" s="1844"/>
      <c r="BI208" s="1844"/>
      <c r="BJ208" s="1843"/>
      <c r="BK208" s="1843"/>
      <c r="BL208" s="1843"/>
      <c r="BM208" s="1843"/>
      <c r="BN208" s="1843"/>
      <c r="BO208" s="1843"/>
      <c r="BP208" s="1843"/>
      <c r="BQ208" s="1843"/>
      <c r="BR208" s="1843"/>
      <c r="BS208" s="1841"/>
      <c r="BT208" s="1841"/>
      <c r="BU208" s="1841"/>
      <c r="BV208" s="1841"/>
      <c r="BW208" s="1841"/>
      <c r="BX208" s="1842"/>
      <c r="BY208" s="1840"/>
      <c r="BZ208" s="363"/>
      <c r="DL208" s="337"/>
      <c r="DM208" s="337"/>
      <c r="DN208" s="337"/>
      <c r="DO208" s="363"/>
      <c r="DP208" s="363"/>
      <c r="DQ208" s="363"/>
      <c r="DR208" s="363"/>
    </row>
    <row r="209" spans="1:122" ht="3" customHeight="1">
      <c r="A209" s="339"/>
      <c r="C209" s="2176"/>
      <c r="D209" s="2177"/>
      <c r="E209" s="2177"/>
      <c r="F209" s="2177"/>
      <c r="G209" s="2177"/>
      <c r="H209" s="2248"/>
      <c r="I209" s="2249"/>
      <c r="J209" s="2249"/>
      <c r="K209" s="2249"/>
      <c r="L209" s="2249"/>
      <c r="M209" s="2249"/>
      <c r="N209" s="2249"/>
      <c r="O209" s="2249"/>
      <c r="P209" s="2249"/>
      <c r="Q209" s="2249"/>
      <c r="R209" s="2249"/>
      <c r="S209" s="2249"/>
      <c r="T209" s="2254"/>
      <c r="U209" s="2255"/>
      <c r="V209" s="345"/>
      <c r="W209" s="1845"/>
      <c r="X209" s="1825"/>
      <c r="Y209" s="1825"/>
      <c r="Z209" s="1825"/>
      <c r="AA209" s="1825"/>
      <c r="AB209" s="1825"/>
      <c r="AC209" s="1825"/>
      <c r="AD209" s="1844"/>
      <c r="AE209" s="1844"/>
      <c r="AF209" s="1844"/>
      <c r="AG209" s="1844"/>
      <c r="AH209" s="1843"/>
      <c r="AI209" s="1843"/>
      <c r="AJ209" s="1843"/>
      <c r="AK209" s="1843"/>
      <c r="AL209" s="1843"/>
      <c r="AM209" s="1843"/>
      <c r="AN209" s="1843"/>
      <c r="AO209" s="1843"/>
      <c r="AP209" s="1843"/>
      <c r="AQ209" s="2087"/>
      <c r="AR209" s="2087"/>
      <c r="AS209" s="2087"/>
      <c r="AT209" s="2087"/>
      <c r="AU209" s="2087"/>
      <c r="AV209" s="2088"/>
      <c r="AW209" s="1840"/>
      <c r="AY209" s="1845"/>
      <c r="AZ209" s="1825"/>
      <c r="BA209" s="1825"/>
      <c r="BB209" s="1825"/>
      <c r="BC209" s="1825"/>
      <c r="BD209" s="1825"/>
      <c r="BE209" s="1825"/>
      <c r="BF209" s="1844"/>
      <c r="BG209" s="1844"/>
      <c r="BH209" s="1844"/>
      <c r="BI209" s="1844"/>
      <c r="BJ209" s="1843"/>
      <c r="BK209" s="1843"/>
      <c r="BL209" s="1843"/>
      <c r="BM209" s="1843"/>
      <c r="BN209" s="1843"/>
      <c r="BO209" s="1843"/>
      <c r="BP209" s="1843"/>
      <c r="BQ209" s="1843"/>
      <c r="BR209" s="1843"/>
      <c r="BS209" s="1841"/>
      <c r="BT209" s="1841"/>
      <c r="BU209" s="1841"/>
      <c r="BV209" s="1841"/>
      <c r="BW209" s="1841"/>
      <c r="BX209" s="1842"/>
      <c r="BY209" s="1840"/>
      <c r="BZ209" s="363"/>
      <c r="DL209" s="337"/>
      <c r="DM209" s="337"/>
      <c r="DN209" s="337"/>
      <c r="DO209" s="363"/>
      <c r="DP209" s="363"/>
      <c r="DQ209" s="363"/>
      <c r="DR209" s="363"/>
    </row>
    <row r="210" spans="1:122" ht="3" customHeight="1">
      <c r="A210" s="339"/>
      <c r="C210" s="2176" t="s">
        <v>156</v>
      </c>
      <c r="D210" s="2177"/>
      <c r="E210" s="2177"/>
      <c r="F210" s="2177"/>
      <c r="G210" s="2177"/>
      <c r="H210" s="2182">
        <f>申告書作成!T50</f>
        <v>0</v>
      </c>
      <c r="I210" s="2182"/>
      <c r="J210" s="2182"/>
      <c r="K210" s="2182"/>
      <c r="L210" s="2182"/>
      <c r="M210" s="2182"/>
      <c r="N210" s="2182"/>
      <c r="O210" s="2182"/>
      <c r="P210" s="2182"/>
      <c r="Q210" s="2182"/>
      <c r="R210" s="2182"/>
      <c r="S210" s="2182"/>
      <c r="T210" s="2182"/>
      <c r="U210" s="2183"/>
      <c r="V210" s="345"/>
      <c r="W210" s="1845"/>
      <c r="X210" s="1825"/>
      <c r="Y210" s="1825"/>
      <c r="Z210" s="1825"/>
      <c r="AA210" s="1825"/>
      <c r="AB210" s="1825"/>
      <c r="AC210" s="1825"/>
      <c r="AD210" s="1844"/>
      <c r="AE210" s="1844"/>
      <c r="AF210" s="1844"/>
      <c r="AG210" s="1844"/>
      <c r="AH210" s="1843"/>
      <c r="AI210" s="1843"/>
      <c r="AJ210" s="1843"/>
      <c r="AK210" s="1843"/>
      <c r="AL210" s="1843"/>
      <c r="AM210" s="1843"/>
      <c r="AN210" s="1843"/>
      <c r="AO210" s="1843"/>
      <c r="AP210" s="1843"/>
      <c r="AQ210" s="2087"/>
      <c r="AR210" s="2087"/>
      <c r="AS210" s="2087"/>
      <c r="AT210" s="2087"/>
      <c r="AU210" s="2087"/>
      <c r="AV210" s="2088"/>
      <c r="AW210" s="1840"/>
      <c r="AY210" s="1845"/>
      <c r="AZ210" s="1825"/>
      <c r="BA210" s="1825"/>
      <c r="BB210" s="1825"/>
      <c r="BC210" s="1825"/>
      <c r="BD210" s="1825"/>
      <c r="BE210" s="1825"/>
      <c r="BF210" s="1844"/>
      <c r="BG210" s="1844"/>
      <c r="BH210" s="1844"/>
      <c r="BI210" s="1844"/>
      <c r="BJ210" s="1843"/>
      <c r="BK210" s="1843"/>
      <c r="BL210" s="1843"/>
      <c r="BM210" s="1843"/>
      <c r="BN210" s="1843"/>
      <c r="BO210" s="1843"/>
      <c r="BP210" s="1843"/>
      <c r="BQ210" s="1843"/>
      <c r="BR210" s="1843"/>
      <c r="BS210" s="1841"/>
      <c r="BT210" s="1841"/>
      <c r="BU210" s="1841"/>
      <c r="BV210" s="1841"/>
      <c r="BW210" s="1841"/>
      <c r="BX210" s="1842"/>
      <c r="BY210" s="1840"/>
      <c r="BZ210" s="363"/>
      <c r="DL210" s="374"/>
      <c r="DM210" s="374"/>
      <c r="DN210" s="374"/>
      <c r="DO210" s="363"/>
      <c r="DP210" s="363"/>
      <c r="DQ210" s="363"/>
      <c r="DR210" s="363"/>
    </row>
    <row r="211" spans="1:122" ht="3" customHeight="1">
      <c r="A211" s="339"/>
      <c r="C211" s="2176"/>
      <c r="D211" s="2177"/>
      <c r="E211" s="2177"/>
      <c r="F211" s="2177"/>
      <c r="G211" s="2177"/>
      <c r="H211" s="2182"/>
      <c r="I211" s="2182"/>
      <c r="J211" s="2182"/>
      <c r="K211" s="2182"/>
      <c r="L211" s="2182"/>
      <c r="M211" s="2182"/>
      <c r="N211" s="2182"/>
      <c r="O211" s="2182"/>
      <c r="P211" s="2182"/>
      <c r="Q211" s="2182"/>
      <c r="R211" s="2182"/>
      <c r="S211" s="2182"/>
      <c r="T211" s="2182"/>
      <c r="U211" s="2183"/>
      <c r="V211" s="345"/>
      <c r="W211" s="1845"/>
      <c r="X211" s="1825"/>
      <c r="Y211" s="1825"/>
      <c r="Z211" s="1825"/>
      <c r="AA211" s="1825"/>
      <c r="AB211" s="1825"/>
      <c r="AC211" s="1825"/>
      <c r="AD211" s="1844"/>
      <c r="AE211" s="1844"/>
      <c r="AF211" s="1844"/>
      <c r="AG211" s="1844"/>
      <c r="AH211" s="1843"/>
      <c r="AI211" s="1843"/>
      <c r="AJ211" s="1843"/>
      <c r="AK211" s="1843"/>
      <c r="AL211" s="1843"/>
      <c r="AM211" s="1843"/>
      <c r="AN211" s="1843"/>
      <c r="AO211" s="1843"/>
      <c r="AP211" s="1843"/>
      <c r="AQ211" s="2087"/>
      <c r="AR211" s="2087"/>
      <c r="AS211" s="2087"/>
      <c r="AT211" s="2087"/>
      <c r="AU211" s="2087"/>
      <c r="AV211" s="2088"/>
      <c r="AW211" s="1840"/>
      <c r="AY211" s="1845"/>
      <c r="AZ211" s="1825"/>
      <c r="BA211" s="1825"/>
      <c r="BB211" s="1825"/>
      <c r="BC211" s="1825"/>
      <c r="BD211" s="1825"/>
      <c r="BE211" s="1825"/>
      <c r="BF211" s="1844"/>
      <c r="BG211" s="1844"/>
      <c r="BH211" s="1844"/>
      <c r="BI211" s="1844"/>
      <c r="BJ211" s="1843"/>
      <c r="BK211" s="1843"/>
      <c r="BL211" s="1843"/>
      <c r="BM211" s="1843"/>
      <c r="BN211" s="1843"/>
      <c r="BO211" s="1843"/>
      <c r="BP211" s="1843"/>
      <c r="BQ211" s="1843"/>
      <c r="BR211" s="1843"/>
      <c r="BS211" s="1841"/>
      <c r="BT211" s="1841"/>
      <c r="BU211" s="1841"/>
      <c r="BV211" s="1841"/>
      <c r="BW211" s="1841"/>
      <c r="BX211" s="1842"/>
      <c r="BY211" s="1840"/>
      <c r="BZ211" s="363"/>
      <c r="DL211" s="374"/>
      <c r="DM211" s="374"/>
      <c r="DN211" s="374"/>
      <c r="DO211" s="363"/>
      <c r="DP211" s="363"/>
      <c r="DQ211" s="363"/>
      <c r="DR211" s="363"/>
    </row>
    <row r="212" spans="1:122" ht="3" customHeight="1">
      <c r="A212" s="339"/>
      <c r="C212" s="2176"/>
      <c r="D212" s="2177"/>
      <c r="E212" s="2177"/>
      <c r="F212" s="2177"/>
      <c r="G212" s="2177"/>
      <c r="H212" s="2182"/>
      <c r="I212" s="2182"/>
      <c r="J212" s="2182"/>
      <c r="K212" s="2182"/>
      <c r="L212" s="2182"/>
      <c r="M212" s="2182"/>
      <c r="N212" s="2182"/>
      <c r="O212" s="2182"/>
      <c r="P212" s="2182"/>
      <c r="Q212" s="2182"/>
      <c r="R212" s="2182"/>
      <c r="S212" s="2182"/>
      <c r="T212" s="2182"/>
      <c r="U212" s="2183"/>
      <c r="V212" s="345"/>
      <c r="W212" s="1845"/>
      <c r="X212" s="1825"/>
      <c r="Y212" s="1825"/>
      <c r="Z212" s="1825"/>
      <c r="AA212" s="1825"/>
      <c r="AB212" s="1825"/>
      <c r="AC212" s="1825"/>
      <c r="AD212" s="1844"/>
      <c r="AE212" s="1844"/>
      <c r="AF212" s="1844"/>
      <c r="AG212" s="1844"/>
      <c r="AH212" s="1843"/>
      <c r="AI212" s="1843"/>
      <c r="AJ212" s="1843"/>
      <c r="AK212" s="1843"/>
      <c r="AL212" s="1843"/>
      <c r="AM212" s="1843"/>
      <c r="AN212" s="1843"/>
      <c r="AO212" s="1843"/>
      <c r="AP212" s="1843"/>
      <c r="AQ212" s="2087"/>
      <c r="AR212" s="2087"/>
      <c r="AS212" s="2087"/>
      <c r="AT212" s="2087"/>
      <c r="AU212" s="2087"/>
      <c r="AV212" s="2088"/>
      <c r="AW212" s="1840"/>
      <c r="AY212" s="1845"/>
      <c r="AZ212" s="1825"/>
      <c r="BA212" s="1825"/>
      <c r="BB212" s="1825"/>
      <c r="BC212" s="1825"/>
      <c r="BD212" s="1825"/>
      <c r="BE212" s="1825"/>
      <c r="BF212" s="1844"/>
      <c r="BG212" s="1844"/>
      <c r="BH212" s="1844"/>
      <c r="BI212" s="1844"/>
      <c r="BJ212" s="1843"/>
      <c r="BK212" s="1843"/>
      <c r="BL212" s="1843"/>
      <c r="BM212" s="1843"/>
      <c r="BN212" s="1843"/>
      <c r="BO212" s="1843"/>
      <c r="BP212" s="1843"/>
      <c r="BQ212" s="1843"/>
      <c r="BR212" s="1843"/>
      <c r="BS212" s="1841"/>
      <c r="BT212" s="1841"/>
      <c r="BU212" s="1841"/>
      <c r="BV212" s="1841"/>
      <c r="BW212" s="1841"/>
      <c r="BX212" s="1842"/>
      <c r="BY212" s="1840"/>
      <c r="BZ212" s="363"/>
      <c r="CA212" s="363"/>
      <c r="DL212" s="374"/>
      <c r="DM212" s="374"/>
      <c r="DN212" s="374"/>
      <c r="DO212" s="363"/>
      <c r="DP212" s="363"/>
      <c r="DQ212" s="363"/>
      <c r="DR212" s="363"/>
    </row>
    <row r="213" spans="1:122" ht="3" customHeight="1">
      <c r="A213" s="339"/>
      <c r="C213" s="2176"/>
      <c r="D213" s="2177"/>
      <c r="E213" s="2177"/>
      <c r="F213" s="2177"/>
      <c r="G213" s="2177"/>
      <c r="H213" s="2182"/>
      <c r="I213" s="2182"/>
      <c r="J213" s="2182"/>
      <c r="K213" s="2182"/>
      <c r="L213" s="2182"/>
      <c r="M213" s="2182"/>
      <c r="N213" s="2182"/>
      <c r="O213" s="2182"/>
      <c r="P213" s="2182"/>
      <c r="Q213" s="2182"/>
      <c r="R213" s="2182"/>
      <c r="S213" s="2182"/>
      <c r="T213" s="2182"/>
      <c r="U213" s="2183"/>
      <c r="V213" s="345"/>
      <c r="W213" s="1845">
        <f>申告書作成!D159</f>
        <v>0</v>
      </c>
      <c r="X213" s="1825"/>
      <c r="Y213" s="1825"/>
      <c r="Z213" s="1825"/>
      <c r="AA213" s="1825"/>
      <c r="AB213" s="1825"/>
      <c r="AC213" s="1825"/>
      <c r="AD213" s="1844">
        <f>申告書作成!L159</f>
        <v>0</v>
      </c>
      <c r="AE213" s="1844"/>
      <c r="AF213" s="1844"/>
      <c r="AG213" s="1844"/>
      <c r="AH213" s="1843">
        <f>申告書作成!P159</f>
        <v>0</v>
      </c>
      <c r="AI213" s="1843"/>
      <c r="AJ213" s="1843"/>
      <c r="AK213" s="1843"/>
      <c r="AL213" s="1843"/>
      <c r="AM213" s="1843"/>
      <c r="AN213" s="1843"/>
      <c r="AO213" s="1843"/>
      <c r="AP213" s="1843"/>
      <c r="AQ213" s="2087">
        <f>申告書作成!Z159</f>
        <v>0</v>
      </c>
      <c r="AR213" s="2087"/>
      <c r="AS213" s="2087"/>
      <c r="AT213" s="2087"/>
      <c r="AU213" s="2087"/>
      <c r="AV213" s="2088"/>
      <c r="AW213" s="1840" t="s">
        <v>171</v>
      </c>
      <c r="AY213" s="1845">
        <f>申告書作成!D242</f>
        <v>0</v>
      </c>
      <c r="AZ213" s="1825"/>
      <c r="BA213" s="1825"/>
      <c r="BB213" s="1825"/>
      <c r="BC213" s="1825"/>
      <c r="BD213" s="1825"/>
      <c r="BE213" s="1825"/>
      <c r="BF213" s="1844">
        <f>申告書作成!L242</f>
        <v>0</v>
      </c>
      <c r="BG213" s="1844"/>
      <c r="BH213" s="1844"/>
      <c r="BI213" s="1844"/>
      <c r="BJ213" s="1843">
        <f>申告書作成!P242</f>
        <v>0</v>
      </c>
      <c r="BK213" s="1843"/>
      <c r="BL213" s="1843"/>
      <c r="BM213" s="1843"/>
      <c r="BN213" s="1843"/>
      <c r="BO213" s="1843"/>
      <c r="BP213" s="1843"/>
      <c r="BQ213" s="1843"/>
      <c r="BR213" s="1843"/>
      <c r="BS213" s="1841">
        <f>申告書作成!Z242</f>
        <v>0</v>
      </c>
      <c r="BT213" s="1841"/>
      <c r="BU213" s="1841"/>
      <c r="BV213" s="1841"/>
      <c r="BW213" s="1841"/>
      <c r="BX213" s="1842"/>
      <c r="BY213" s="1840" t="s">
        <v>171</v>
      </c>
      <c r="BZ213" s="363"/>
      <c r="DL213" s="374"/>
      <c r="DM213" s="374"/>
      <c r="DN213" s="374"/>
      <c r="DO213" s="363"/>
      <c r="DP213" s="363"/>
      <c r="DQ213" s="363"/>
      <c r="DR213" s="363"/>
    </row>
    <row r="214" spans="1:122" ht="2.25" customHeight="1">
      <c r="A214" s="339"/>
      <c r="C214" s="2176"/>
      <c r="D214" s="2177"/>
      <c r="E214" s="2177"/>
      <c r="F214" s="2177"/>
      <c r="G214" s="2177"/>
      <c r="H214" s="2182"/>
      <c r="I214" s="2182"/>
      <c r="J214" s="2182"/>
      <c r="K214" s="2182"/>
      <c r="L214" s="2182"/>
      <c r="M214" s="2182"/>
      <c r="N214" s="2182"/>
      <c r="O214" s="2182"/>
      <c r="P214" s="2182"/>
      <c r="Q214" s="2182"/>
      <c r="R214" s="2182"/>
      <c r="S214" s="2182"/>
      <c r="T214" s="2182"/>
      <c r="U214" s="2183"/>
      <c r="V214" s="345"/>
      <c r="W214" s="1845"/>
      <c r="X214" s="1825"/>
      <c r="Y214" s="1825"/>
      <c r="Z214" s="1825"/>
      <c r="AA214" s="1825"/>
      <c r="AB214" s="1825"/>
      <c r="AC214" s="1825"/>
      <c r="AD214" s="1844"/>
      <c r="AE214" s="1844"/>
      <c r="AF214" s="1844"/>
      <c r="AG214" s="1844"/>
      <c r="AH214" s="1843"/>
      <c r="AI214" s="1843"/>
      <c r="AJ214" s="1843"/>
      <c r="AK214" s="1843"/>
      <c r="AL214" s="1843"/>
      <c r="AM214" s="1843"/>
      <c r="AN214" s="1843"/>
      <c r="AO214" s="1843"/>
      <c r="AP214" s="1843"/>
      <c r="AQ214" s="2087"/>
      <c r="AR214" s="2087"/>
      <c r="AS214" s="2087"/>
      <c r="AT214" s="2087"/>
      <c r="AU214" s="2087"/>
      <c r="AV214" s="2088"/>
      <c r="AW214" s="1840"/>
      <c r="AY214" s="1845"/>
      <c r="AZ214" s="1825"/>
      <c r="BA214" s="1825"/>
      <c r="BB214" s="1825"/>
      <c r="BC214" s="1825"/>
      <c r="BD214" s="1825"/>
      <c r="BE214" s="1825"/>
      <c r="BF214" s="1844"/>
      <c r="BG214" s="1844"/>
      <c r="BH214" s="1844"/>
      <c r="BI214" s="1844"/>
      <c r="BJ214" s="1843"/>
      <c r="BK214" s="1843"/>
      <c r="BL214" s="1843"/>
      <c r="BM214" s="1843"/>
      <c r="BN214" s="1843"/>
      <c r="BO214" s="1843"/>
      <c r="BP214" s="1843"/>
      <c r="BQ214" s="1843"/>
      <c r="BR214" s="1843"/>
      <c r="BS214" s="1841"/>
      <c r="BT214" s="1841"/>
      <c r="BU214" s="1841"/>
      <c r="BV214" s="1841"/>
      <c r="BW214" s="1841"/>
      <c r="BX214" s="1842"/>
      <c r="BY214" s="1840"/>
      <c r="BZ214" s="363"/>
      <c r="DL214" s="374"/>
      <c r="DM214" s="374"/>
      <c r="DN214" s="374"/>
      <c r="DO214" s="363"/>
      <c r="DP214" s="363"/>
      <c r="DQ214" s="363"/>
      <c r="DR214" s="363"/>
    </row>
    <row r="215" spans="1:122" ht="3" customHeight="1">
      <c r="A215" s="339"/>
      <c r="C215" s="2178"/>
      <c r="D215" s="2179"/>
      <c r="E215" s="2179"/>
      <c r="F215" s="2179"/>
      <c r="G215" s="2179"/>
      <c r="H215" s="2184"/>
      <c r="I215" s="2184"/>
      <c r="J215" s="2184"/>
      <c r="K215" s="2184"/>
      <c r="L215" s="2184"/>
      <c r="M215" s="2184"/>
      <c r="N215" s="2184"/>
      <c r="O215" s="2184"/>
      <c r="P215" s="2184"/>
      <c r="Q215" s="2184"/>
      <c r="R215" s="2184"/>
      <c r="S215" s="2184"/>
      <c r="T215" s="2184"/>
      <c r="U215" s="2185"/>
      <c r="V215" s="345"/>
      <c r="W215" s="1845"/>
      <c r="X215" s="1825"/>
      <c r="Y215" s="1825"/>
      <c r="Z215" s="1825"/>
      <c r="AA215" s="1825"/>
      <c r="AB215" s="1825"/>
      <c r="AC215" s="1825"/>
      <c r="AD215" s="1844"/>
      <c r="AE215" s="1844"/>
      <c r="AF215" s="1844"/>
      <c r="AG215" s="1844"/>
      <c r="AH215" s="1843"/>
      <c r="AI215" s="1843"/>
      <c r="AJ215" s="1843"/>
      <c r="AK215" s="1843"/>
      <c r="AL215" s="1843"/>
      <c r="AM215" s="1843"/>
      <c r="AN215" s="1843"/>
      <c r="AO215" s="1843"/>
      <c r="AP215" s="1843"/>
      <c r="AQ215" s="2087"/>
      <c r="AR215" s="2087"/>
      <c r="AS215" s="2087"/>
      <c r="AT215" s="2087"/>
      <c r="AU215" s="2087"/>
      <c r="AV215" s="2088"/>
      <c r="AW215" s="1840"/>
      <c r="AY215" s="1845"/>
      <c r="AZ215" s="1825"/>
      <c r="BA215" s="1825"/>
      <c r="BB215" s="1825"/>
      <c r="BC215" s="1825"/>
      <c r="BD215" s="1825"/>
      <c r="BE215" s="1825"/>
      <c r="BF215" s="1844"/>
      <c r="BG215" s="1844"/>
      <c r="BH215" s="1844"/>
      <c r="BI215" s="1844"/>
      <c r="BJ215" s="1843"/>
      <c r="BK215" s="1843"/>
      <c r="BL215" s="1843"/>
      <c r="BM215" s="1843"/>
      <c r="BN215" s="1843"/>
      <c r="BO215" s="1843"/>
      <c r="BP215" s="1843"/>
      <c r="BQ215" s="1843"/>
      <c r="BR215" s="1843"/>
      <c r="BS215" s="1841"/>
      <c r="BT215" s="1841"/>
      <c r="BU215" s="1841"/>
      <c r="BV215" s="1841"/>
      <c r="BW215" s="1841"/>
      <c r="BX215" s="1842"/>
      <c r="BY215" s="1840"/>
      <c r="BZ215" s="363"/>
      <c r="DL215" s="375"/>
      <c r="DM215" s="375"/>
      <c r="DN215" s="376"/>
      <c r="DO215" s="363"/>
      <c r="DP215" s="363"/>
      <c r="DQ215" s="363"/>
      <c r="DR215" s="363"/>
    </row>
    <row r="216" spans="1:122" ht="3" customHeight="1">
      <c r="A216" s="339"/>
      <c r="C216" s="345"/>
      <c r="D216" s="345"/>
      <c r="E216" s="345"/>
      <c r="F216" s="345"/>
      <c r="G216" s="345"/>
      <c r="H216" s="345"/>
      <c r="I216" s="345"/>
      <c r="J216" s="345"/>
      <c r="K216" s="345"/>
      <c r="L216" s="345"/>
      <c r="M216" s="345"/>
      <c r="N216" s="345"/>
      <c r="O216" s="345"/>
      <c r="P216" s="345"/>
      <c r="Q216" s="345"/>
      <c r="R216" s="345"/>
      <c r="S216" s="345"/>
      <c r="T216" s="345"/>
      <c r="U216" s="345"/>
      <c r="V216" s="345"/>
      <c r="W216" s="1845"/>
      <c r="X216" s="1825"/>
      <c r="Y216" s="1825"/>
      <c r="Z216" s="1825"/>
      <c r="AA216" s="1825"/>
      <c r="AB216" s="1825"/>
      <c r="AC216" s="1825"/>
      <c r="AD216" s="1844"/>
      <c r="AE216" s="1844"/>
      <c r="AF216" s="1844"/>
      <c r="AG216" s="1844"/>
      <c r="AH216" s="1843"/>
      <c r="AI216" s="1843"/>
      <c r="AJ216" s="1843"/>
      <c r="AK216" s="1843"/>
      <c r="AL216" s="1843"/>
      <c r="AM216" s="1843"/>
      <c r="AN216" s="1843"/>
      <c r="AO216" s="1843"/>
      <c r="AP216" s="1843"/>
      <c r="AQ216" s="2087"/>
      <c r="AR216" s="2087"/>
      <c r="AS216" s="2087"/>
      <c r="AT216" s="2087"/>
      <c r="AU216" s="2087"/>
      <c r="AV216" s="2088"/>
      <c r="AW216" s="1840"/>
      <c r="AY216" s="1845"/>
      <c r="AZ216" s="1825"/>
      <c r="BA216" s="1825"/>
      <c r="BB216" s="1825"/>
      <c r="BC216" s="1825"/>
      <c r="BD216" s="1825"/>
      <c r="BE216" s="1825"/>
      <c r="BF216" s="1844"/>
      <c r="BG216" s="1844"/>
      <c r="BH216" s="1844"/>
      <c r="BI216" s="1844"/>
      <c r="BJ216" s="1843"/>
      <c r="BK216" s="1843"/>
      <c r="BL216" s="1843"/>
      <c r="BM216" s="1843"/>
      <c r="BN216" s="1843"/>
      <c r="BO216" s="1843"/>
      <c r="BP216" s="1843"/>
      <c r="BQ216" s="1843"/>
      <c r="BR216" s="1843"/>
      <c r="BS216" s="1841"/>
      <c r="BT216" s="1841"/>
      <c r="BU216" s="1841"/>
      <c r="BV216" s="1841"/>
      <c r="BW216" s="1841"/>
      <c r="BX216" s="1842"/>
      <c r="BY216" s="1840"/>
      <c r="BZ216" s="363"/>
      <c r="DL216" s="375"/>
      <c r="DM216" s="375"/>
      <c r="DN216" s="376"/>
      <c r="DO216" s="363"/>
      <c r="DP216" s="363"/>
      <c r="DQ216" s="363"/>
      <c r="DR216" s="363"/>
    </row>
    <row r="217" spans="1:122" ht="3" customHeight="1">
      <c r="A217" s="339"/>
      <c r="C217" s="345"/>
      <c r="D217" s="345"/>
      <c r="E217" s="345"/>
      <c r="F217" s="345"/>
      <c r="G217" s="345"/>
      <c r="H217" s="345"/>
      <c r="I217" s="345"/>
      <c r="J217" s="345"/>
      <c r="K217" s="345"/>
      <c r="L217" s="345"/>
      <c r="M217" s="345"/>
      <c r="N217" s="345"/>
      <c r="O217" s="345"/>
      <c r="P217" s="345"/>
      <c r="Q217" s="345"/>
      <c r="R217" s="345"/>
      <c r="S217" s="345"/>
      <c r="T217" s="345"/>
      <c r="U217" s="345"/>
      <c r="V217" s="345"/>
      <c r="W217" s="1845"/>
      <c r="X217" s="1825"/>
      <c r="Y217" s="1825"/>
      <c r="Z217" s="1825"/>
      <c r="AA217" s="1825"/>
      <c r="AB217" s="1825"/>
      <c r="AC217" s="1825"/>
      <c r="AD217" s="1844"/>
      <c r="AE217" s="1844"/>
      <c r="AF217" s="1844"/>
      <c r="AG217" s="1844"/>
      <c r="AH217" s="1843"/>
      <c r="AI217" s="1843"/>
      <c r="AJ217" s="1843"/>
      <c r="AK217" s="1843"/>
      <c r="AL217" s="1843"/>
      <c r="AM217" s="1843"/>
      <c r="AN217" s="1843"/>
      <c r="AO217" s="1843"/>
      <c r="AP217" s="1843"/>
      <c r="AQ217" s="2087"/>
      <c r="AR217" s="2087"/>
      <c r="AS217" s="2087"/>
      <c r="AT217" s="2087"/>
      <c r="AU217" s="2087"/>
      <c r="AV217" s="2088"/>
      <c r="AW217" s="1840"/>
      <c r="AY217" s="1845"/>
      <c r="AZ217" s="1825"/>
      <c r="BA217" s="1825"/>
      <c r="BB217" s="1825"/>
      <c r="BC217" s="1825"/>
      <c r="BD217" s="1825"/>
      <c r="BE217" s="1825"/>
      <c r="BF217" s="1844"/>
      <c r="BG217" s="1844"/>
      <c r="BH217" s="1844"/>
      <c r="BI217" s="1844"/>
      <c r="BJ217" s="1843"/>
      <c r="BK217" s="1843"/>
      <c r="BL217" s="1843"/>
      <c r="BM217" s="1843"/>
      <c r="BN217" s="1843"/>
      <c r="BO217" s="1843"/>
      <c r="BP217" s="1843"/>
      <c r="BQ217" s="1843"/>
      <c r="BR217" s="1843"/>
      <c r="BS217" s="1841"/>
      <c r="BT217" s="1841"/>
      <c r="BU217" s="1841"/>
      <c r="BV217" s="1841"/>
      <c r="BW217" s="1841"/>
      <c r="BX217" s="1842"/>
      <c r="BY217" s="1840"/>
      <c r="BZ217" s="363"/>
      <c r="DL217" s="375"/>
      <c r="DM217" s="375"/>
      <c r="DN217" s="376"/>
      <c r="DO217" s="363"/>
      <c r="DP217" s="363"/>
      <c r="DQ217" s="363"/>
      <c r="DR217" s="363"/>
    </row>
    <row r="218" spans="1:122" ht="3" customHeight="1">
      <c r="A218" s="339"/>
      <c r="C218" s="345"/>
      <c r="D218" s="345"/>
      <c r="E218" s="345"/>
      <c r="F218" s="345"/>
      <c r="G218" s="345"/>
      <c r="H218" s="345"/>
      <c r="I218" s="345"/>
      <c r="J218" s="345"/>
      <c r="K218" s="345"/>
      <c r="L218" s="345"/>
      <c r="M218" s="345"/>
      <c r="N218" s="345"/>
      <c r="O218" s="345"/>
      <c r="P218" s="345"/>
      <c r="Q218" s="345"/>
      <c r="R218" s="345"/>
      <c r="S218" s="345"/>
      <c r="T218" s="345"/>
      <c r="U218" s="345"/>
      <c r="V218" s="345"/>
      <c r="W218" s="1845"/>
      <c r="X218" s="1825"/>
      <c r="Y218" s="1825"/>
      <c r="Z218" s="1825"/>
      <c r="AA218" s="1825"/>
      <c r="AB218" s="1825"/>
      <c r="AC218" s="1825"/>
      <c r="AD218" s="1844"/>
      <c r="AE218" s="1844"/>
      <c r="AF218" s="1844"/>
      <c r="AG218" s="1844"/>
      <c r="AH218" s="1843"/>
      <c r="AI218" s="1843"/>
      <c r="AJ218" s="1843"/>
      <c r="AK218" s="1843"/>
      <c r="AL218" s="1843"/>
      <c r="AM218" s="1843"/>
      <c r="AN218" s="1843"/>
      <c r="AO218" s="1843"/>
      <c r="AP218" s="1843"/>
      <c r="AQ218" s="2087"/>
      <c r="AR218" s="2087"/>
      <c r="AS218" s="2087"/>
      <c r="AT218" s="2087"/>
      <c r="AU218" s="2087"/>
      <c r="AV218" s="2088"/>
      <c r="AW218" s="1840"/>
      <c r="AY218" s="1845"/>
      <c r="AZ218" s="1825"/>
      <c r="BA218" s="1825"/>
      <c r="BB218" s="1825"/>
      <c r="BC218" s="1825"/>
      <c r="BD218" s="1825"/>
      <c r="BE218" s="1825"/>
      <c r="BF218" s="1844"/>
      <c r="BG218" s="1844"/>
      <c r="BH218" s="1844"/>
      <c r="BI218" s="1844"/>
      <c r="BJ218" s="1843"/>
      <c r="BK218" s="1843"/>
      <c r="BL218" s="1843"/>
      <c r="BM218" s="1843"/>
      <c r="BN218" s="1843"/>
      <c r="BO218" s="1843"/>
      <c r="BP218" s="1843"/>
      <c r="BQ218" s="1843"/>
      <c r="BR218" s="1843"/>
      <c r="BS218" s="1841"/>
      <c r="BT218" s="1841"/>
      <c r="BU218" s="1841"/>
      <c r="BV218" s="1841"/>
      <c r="BW218" s="1841"/>
      <c r="BX218" s="1842"/>
      <c r="BY218" s="1840"/>
      <c r="BZ218" s="363"/>
      <c r="CA218" s="363"/>
      <c r="DL218" s="375"/>
      <c r="DM218" s="375"/>
      <c r="DN218" s="376"/>
      <c r="DO218" s="363"/>
      <c r="DP218" s="363"/>
      <c r="DQ218" s="363"/>
      <c r="DR218" s="363"/>
    </row>
    <row r="219" spans="1:122" ht="3" customHeight="1">
      <c r="A219" s="339"/>
      <c r="C219" s="345"/>
      <c r="D219" s="345"/>
      <c r="E219" s="345"/>
      <c r="F219" s="345"/>
      <c r="G219" s="345"/>
      <c r="H219" s="345"/>
      <c r="I219" s="345"/>
      <c r="J219" s="345"/>
      <c r="K219" s="345"/>
      <c r="L219" s="345"/>
      <c r="M219" s="345"/>
      <c r="N219" s="345"/>
      <c r="O219" s="345"/>
      <c r="P219" s="345"/>
      <c r="Q219" s="345"/>
      <c r="R219" s="345"/>
      <c r="S219" s="345"/>
      <c r="T219" s="345"/>
      <c r="U219" s="345"/>
      <c r="V219" s="345"/>
      <c r="W219" s="1845"/>
      <c r="X219" s="1825"/>
      <c r="Y219" s="1825"/>
      <c r="Z219" s="1825"/>
      <c r="AA219" s="1825"/>
      <c r="AB219" s="1825"/>
      <c r="AC219" s="1825"/>
      <c r="AD219" s="1844"/>
      <c r="AE219" s="1844"/>
      <c r="AF219" s="1844"/>
      <c r="AG219" s="1844"/>
      <c r="AH219" s="1843"/>
      <c r="AI219" s="1843"/>
      <c r="AJ219" s="1843"/>
      <c r="AK219" s="1843"/>
      <c r="AL219" s="1843"/>
      <c r="AM219" s="1843"/>
      <c r="AN219" s="1843"/>
      <c r="AO219" s="1843"/>
      <c r="AP219" s="1843"/>
      <c r="AQ219" s="2087"/>
      <c r="AR219" s="2087"/>
      <c r="AS219" s="2087"/>
      <c r="AT219" s="2087"/>
      <c r="AU219" s="2087"/>
      <c r="AV219" s="2088"/>
      <c r="AW219" s="1840"/>
      <c r="AY219" s="1845"/>
      <c r="AZ219" s="1825"/>
      <c r="BA219" s="1825"/>
      <c r="BB219" s="1825"/>
      <c r="BC219" s="1825"/>
      <c r="BD219" s="1825"/>
      <c r="BE219" s="1825"/>
      <c r="BF219" s="1844"/>
      <c r="BG219" s="1844"/>
      <c r="BH219" s="1844"/>
      <c r="BI219" s="1844"/>
      <c r="BJ219" s="1843"/>
      <c r="BK219" s="1843"/>
      <c r="BL219" s="1843"/>
      <c r="BM219" s="1843"/>
      <c r="BN219" s="1843"/>
      <c r="BO219" s="1843"/>
      <c r="BP219" s="1843"/>
      <c r="BQ219" s="1843"/>
      <c r="BR219" s="1843"/>
      <c r="BS219" s="1841"/>
      <c r="BT219" s="1841"/>
      <c r="BU219" s="1841"/>
      <c r="BV219" s="1841"/>
      <c r="BW219" s="1841"/>
      <c r="BX219" s="1842"/>
      <c r="BY219" s="1840"/>
      <c r="BZ219" s="363"/>
      <c r="CA219" s="363"/>
      <c r="DL219" s="375"/>
      <c r="DM219" s="375"/>
      <c r="DN219" s="376"/>
      <c r="DO219" s="363"/>
      <c r="DP219" s="363"/>
      <c r="DQ219" s="363"/>
      <c r="DR219" s="363"/>
    </row>
    <row r="220" spans="1:122" ht="3" customHeight="1">
      <c r="A220" s="339"/>
      <c r="C220" s="345"/>
      <c r="D220" s="345"/>
      <c r="E220" s="345"/>
      <c r="F220" s="345"/>
      <c r="G220" s="345"/>
      <c r="H220" s="345"/>
      <c r="I220" s="345"/>
      <c r="J220" s="345"/>
      <c r="K220" s="345"/>
      <c r="L220" s="345"/>
      <c r="M220" s="345"/>
      <c r="N220" s="345"/>
      <c r="O220" s="345"/>
      <c r="P220" s="345"/>
      <c r="Q220" s="345"/>
      <c r="R220" s="345"/>
      <c r="S220" s="345"/>
      <c r="T220" s="345"/>
      <c r="U220" s="345"/>
      <c r="V220" s="345"/>
      <c r="W220" s="1851" t="s">
        <v>832</v>
      </c>
      <c r="X220" s="1852"/>
      <c r="Y220" s="1852"/>
      <c r="Z220" s="2014">
        <f>申告書作成!H161</f>
        <v>0</v>
      </c>
      <c r="AA220" s="2014"/>
      <c r="AB220" s="1852" t="s">
        <v>833</v>
      </c>
      <c r="AC220" s="2016"/>
      <c r="AD220" s="1880"/>
      <c r="AE220" s="1880"/>
      <c r="AF220" s="1880"/>
      <c r="AG220" s="1880"/>
      <c r="AH220" s="1880"/>
      <c r="AI220" s="1880"/>
      <c r="AJ220" s="1880"/>
      <c r="AK220" s="1880"/>
      <c r="AL220" s="1880"/>
      <c r="AM220" s="1880"/>
      <c r="AN220" s="1880"/>
      <c r="AO220" s="1880"/>
      <c r="AP220" s="1880"/>
      <c r="AQ220" s="2087">
        <f>申告書作成!Z161</f>
        <v>0</v>
      </c>
      <c r="AR220" s="2186"/>
      <c r="AS220" s="2186"/>
      <c r="AT220" s="2186"/>
      <c r="AU220" s="2186"/>
      <c r="AV220" s="2187"/>
      <c r="AW220" s="1840" t="s">
        <v>171</v>
      </c>
      <c r="AY220" s="1851" t="s">
        <v>832</v>
      </c>
      <c r="AZ220" s="1852"/>
      <c r="BA220" s="1852"/>
      <c r="BB220" s="2014">
        <f>申告書作成!H244</f>
        <v>0</v>
      </c>
      <c r="BC220" s="2014"/>
      <c r="BD220" s="1852" t="s">
        <v>833</v>
      </c>
      <c r="BE220" s="2016"/>
      <c r="BF220" s="1880"/>
      <c r="BG220" s="1880"/>
      <c r="BH220" s="1880"/>
      <c r="BI220" s="1880"/>
      <c r="BJ220" s="1880"/>
      <c r="BK220" s="1880"/>
      <c r="BL220" s="1880"/>
      <c r="BM220" s="1880"/>
      <c r="BN220" s="1880"/>
      <c r="BO220" s="1880"/>
      <c r="BP220" s="1880"/>
      <c r="BQ220" s="1880"/>
      <c r="BR220" s="1880"/>
      <c r="BS220" s="1841">
        <f>申告書作成!Z244</f>
        <v>0</v>
      </c>
      <c r="BT220" s="1846"/>
      <c r="BU220" s="1846"/>
      <c r="BV220" s="1846"/>
      <c r="BW220" s="1846"/>
      <c r="BX220" s="1847"/>
      <c r="BY220" s="1840" t="s">
        <v>171</v>
      </c>
      <c r="BZ220" s="363"/>
      <c r="CA220" s="363"/>
      <c r="DL220" s="375"/>
      <c r="DM220" s="375"/>
      <c r="DN220" s="376"/>
      <c r="DO220" s="363"/>
      <c r="DP220" s="363"/>
      <c r="DQ220" s="363"/>
      <c r="DR220" s="363"/>
    </row>
    <row r="221" spans="1:122" ht="3" customHeight="1">
      <c r="A221" s="339"/>
      <c r="C221" s="345"/>
      <c r="D221" s="345"/>
      <c r="E221" s="345"/>
      <c r="F221" s="345"/>
      <c r="G221" s="345"/>
      <c r="H221" s="345"/>
      <c r="I221" s="345"/>
      <c r="J221" s="345"/>
      <c r="K221" s="345"/>
      <c r="L221" s="345"/>
      <c r="M221" s="345"/>
      <c r="N221" s="345"/>
      <c r="O221" s="345"/>
      <c r="P221" s="345"/>
      <c r="Q221" s="345"/>
      <c r="R221" s="345"/>
      <c r="S221" s="345"/>
      <c r="T221" s="345"/>
      <c r="U221" s="345"/>
      <c r="V221" s="345"/>
      <c r="W221" s="1851"/>
      <c r="X221" s="1852"/>
      <c r="Y221" s="1852"/>
      <c r="Z221" s="2014"/>
      <c r="AA221" s="2014"/>
      <c r="AB221" s="1852"/>
      <c r="AC221" s="2016"/>
      <c r="AD221" s="1880"/>
      <c r="AE221" s="1880"/>
      <c r="AF221" s="1880"/>
      <c r="AG221" s="1880"/>
      <c r="AH221" s="1880"/>
      <c r="AI221" s="1880"/>
      <c r="AJ221" s="1880"/>
      <c r="AK221" s="1880"/>
      <c r="AL221" s="1880"/>
      <c r="AM221" s="1880"/>
      <c r="AN221" s="1880"/>
      <c r="AO221" s="1880"/>
      <c r="AP221" s="1880"/>
      <c r="AQ221" s="2186"/>
      <c r="AR221" s="2186"/>
      <c r="AS221" s="2186"/>
      <c r="AT221" s="2186"/>
      <c r="AU221" s="2186"/>
      <c r="AV221" s="2187"/>
      <c r="AW221" s="1840"/>
      <c r="AY221" s="1851"/>
      <c r="AZ221" s="1852"/>
      <c r="BA221" s="1852"/>
      <c r="BB221" s="2014"/>
      <c r="BC221" s="2014"/>
      <c r="BD221" s="1852"/>
      <c r="BE221" s="2016"/>
      <c r="BF221" s="1880"/>
      <c r="BG221" s="1880"/>
      <c r="BH221" s="1880"/>
      <c r="BI221" s="1880"/>
      <c r="BJ221" s="1880"/>
      <c r="BK221" s="1880"/>
      <c r="BL221" s="1880"/>
      <c r="BM221" s="1880"/>
      <c r="BN221" s="1880"/>
      <c r="BO221" s="1880"/>
      <c r="BP221" s="1880"/>
      <c r="BQ221" s="1880"/>
      <c r="BR221" s="1880"/>
      <c r="BS221" s="1846"/>
      <c r="BT221" s="1846"/>
      <c r="BU221" s="1846"/>
      <c r="BV221" s="1846"/>
      <c r="BW221" s="1846"/>
      <c r="BX221" s="1847"/>
      <c r="BY221" s="1840"/>
      <c r="BZ221" s="363"/>
      <c r="CA221" s="363"/>
      <c r="DK221" s="377"/>
      <c r="DL221" s="377"/>
      <c r="DM221" s="377"/>
      <c r="DN221" s="377"/>
      <c r="DO221" s="363"/>
      <c r="DP221" s="363"/>
      <c r="DQ221" s="363"/>
      <c r="DR221" s="363"/>
    </row>
    <row r="222" spans="1:122" ht="3" customHeight="1">
      <c r="A222" s="339"/>
      <c r="C222" s="345"/>
      <c r="D222" s="345"/>
      <c r="E222" s="345"/>
      <c r="F222" s="345"/>
      <c r="G222" s="345"/>
      <c r="H222" s="345"/>
      <c r="I222" s="345"/>
      <c r="J222" s="345"/>
      <c r="K222" s="345"/>
      <c r="L222" s="345"/>
      <c r="M222" s="345"/>
      <c r="N222" s="345"/>
      <c r="O222" s="345"/>
      <c r="P222" s="345"/>
      <c r="Q222" s="345"/>
      <c r="R222" s="345"/>
      <c r="S222" s="345"/>
      <c r="T222" s="345"/>
      <c r="U222" s="345"/>
      <c r="V222" s="345"/>
      <c r="W222" s="1851"/>
      <c r="X222" s="1852"/>
      <c r="Y222" s="1852"/>
      <c r="Z222" s="2014"/>
      <c r="AA222" s="2014"/>
      <c r="AB222" s="1852"/>
      <c r="AC222" s="2016"/>
      <c r="AD222" s="1880"/>
      <c r="AE222" s="1880"/>
      <c r="AF222" s="1880"/>
      <c r="AG222" s="1880"/>
      <c r="AH222" s="1880"/>
      <c r="AI222" s="1880"/>
      <c r="AJ222" s="1880"/>
      <c r="AK222" s="1880"/>
      <c r="AL222" s="1880"/>
      <c r="AM222" s="1880"/>
      <c r="AN222" s="1880"/>
      <c r="AO222" s="1880"/>
      <c r="AP222" s="1880"/>
      <c r="AQ222" s="2186"/>
      <c r="AR222" s="2186"/>
      <c r="AS222" s="2186"/>
      <c r="AT222" s="2186"/>
      <c r="AU222" s="2186"/>
      <c r="AV222" s="2187"/>
      <c r="AW222" s="1840"/>
      <c r="AY222" s="1851"/>
      <c r="AZ222" s="1852"/>
      <c r="BA222" s="1852"/>
      <c r="BB222" s="2014"/>
      <c r="BC222" s="2014"/>
      <c r="BD222" s="1852"/>
      <c r="BE222" s="2016"/>
      <c r="BF222" s="1880"/>
      <c r="BG222" s="1880"/>
      <c r="BH222" s="1880"/>
      <c r="BI222" s="1880"/>
      <c r="BJ222" s="1880"/>
      <c r="BK222" s="1880"/>
      <c r="BL222" s="1880"/>
      <c r="BM222" s="1880"/>
      <c r="BN222" s="1880"/>
      <c r="BO222" s="1880"/>
      <c r="BP222" s="1880"/>
      <c r="BQ222" s="1880"/>
      <c r="BR222" s="1880"/>
      <c r="BS222" s="1846"/>
      <c r="BT222" s="1846"/>
      <c r="BU222" s="1846"/>
      <c r="BV222" s="1846"/>
      <c r="BW222" s="1846"/>
      <c r="BX222" s="1847"/>
      <c r="BY222" s="1840"/>
      <c r="BZ222" s="363"/>
      <c r="CA222" s="363"/>
      <c r="DK222" s="377"/>
      <c r="DL222" s="377"/>
      <c r="DM222" s="377"/>
      <c r="DN222" s="377"/>
      <c r="DO222" s="363"/>
      <c r="DP222" s="363"/>
      <c r="DQ222" s="363"/>
      <c r="DR222" s="363"/>
    </row>
    <row r="223" spans="1:122" ht="3" customHeight="1">
      <c r="A223" s="339"/>
      <c r="C223" s="345"/>
      <c r="D223" s="345"/>
      <c r="E223" s="345"/>
      <c r="F223" s="345"/>
      <c r="G223" s="345"/>
      <c r="H223" s="345"/>
      <c r="I223" s="345"/>
      <c r="J223" s="345"/>
      <c r="K223" s="345"/>
      <c r="L223" s="345"/>
      <c r="M223" s="345"/>
      <c r="N223" s="345"/>
      <c r="O223" s="345"/>
      <c r="P223" s="345"/>
      <c r="Q223" s="345"/>
      <c r="R223" s="345"/>
      <c r="S223" s="345"/>
      <c r="T223" s="345"/>
      <c r="U223" s="345"/>
      <c r="V223" s="345"/>
      <c r="W223" s="1851"/>
      <c r="X223" s="1852"/>
      <c r="Y223" s="1852"/>
      <c r="Z223" s="2014"/>
      <c r="AA223" s="2014"/>
      <c r="AB223" s="1852"/>
      <c r="AC223" s="2016"/>
      <c r="AD223" s="1880"/>
      <c r="AE223" s="1880"/>
      <c r="AF223" s="1880"/>
      <c r="AG223" s="1880"/>
      <c r="AH223" s="1880"/>
      <c r="AI223" s="1880"/>
      <c r="AJ223" s="1880"/>
      <c r="AK223" s="1880"/>
      <c r="AL223" s="1880"/>
      <c r="AM223" s="1880"/>
      <c r="AN223" s="1880"/>
      <c r="AO223" s="1880"/>
      <c r="AP223" s="1880"/>
      <c r="AQ223" s="2186"/>
      <c r="AR223" s="2186"/>
      <c r="AS223" s="2186"/>
      <c r="AT223" s="2186"/>
      <c r="AU223" s="2186"/>
      <c r="AV223" s="2187"/>
      <c r="AW223" s="1840"/>
      <c r="AY223" s="1851"/>
      <c r="AZ223" s="1852"/>
      <c r="BA223" s="1852"/>
      <c r="BB223" s="2014"/>
      <c r="BC223" s="2014"/>
      <c r="BD223" s="1852"/>
      <c r="BE223" s="2016"/>
      <c r="BF223" s="1880"/>
      <c r="BG223" s="1880"/>
      <c r="BH223" s="1880"/>
      <c r="BI223" s="1880"/>
      <c r="BJ223" s="1880"/>
      <c r="BK223" s="1880"/>
      <c r="BL223" s="1880"/>
      <c r="BM223" s="1880"/>
      <c r="BN223" s="1880"/>
      <c r="BO223" s="1880"/>
      <c r="BP223" s="1880"/>
      <c r="BQ223" s="1880"/>
      <c r="BR223" s="1880"/>
      <c r="BS223" s="1846"/>
      <c r="BT223" s="1846"/>
      <c r="BU223" s="1846"/>
      <c r="BV223" s="1846"/>
      <c r="BW223" s="1846"/>
      <c r="BX223" s="1847"/>
      <c r="BY223" s="1840"/>
      <c r="BZ223" s="363"/>
      <c r="CA223" s="363"/>
      <c r="DK223" s="377"/>
      <c r="DL223" s="377"/>
      <c r="DM223" s="377"/>
      <c r="DN223" s="377"/>
      <c r="DO223" s="363"/>
      <c r="DP223" s="363"/>
      <c r="DQ223" s="363"/>
      <c r="DR223" s="363"/>
    </row>
    <row r="224" spans="1:122" ht="3" customHeight="1">
      <c r="A224" s="339"/>
      <c r="C224" s="1835" t="s">
        <v>734</v>
      </c>
      <c r="D224" s="1835"/>
      <c r="E224" s="1835"/>
      <c r="F224" s="1835"/>
      <c r="G224" s="1835"/>
      <c r="H224" s="1835"/>
      <c r="I224" s="1835"/>
      <c r="J224" s="1835"/>
      <c r="K224" s="1835"/>
      <c r="L224" s="1835"/>
      <c r="M224" s="1835"/>
      <c r="N224" s="1835"/>
      <c r="O224" s="1835"/>
      <c r="P224" s="1835"/>
      <c r="Q224" s="1835"/>
      <c r="R224" s="373"/>
      <c r="S224" s="373"/>
      <c r="T224" s="373"/>
      <c r="U224" s="373"/>
      <c r="V224" s="373"/>
      <c r="W224" s="1853"/>
      <c r="X224" s="1854"/>
      <c r="Y224" s="1854"/>
      <c r="Z224" s="2015"/>
      <c r="AA224" s="2015"/>
      <c r="AB224" s="1854"/>
      <c r="AC224" s="2017"/>
      <c r="AD224" s="1881"/>
      <c r="AE224" s="1881"/>
      <c r="AF224" s="1881"/>
      <c r="AG224" s="1881"/>
      <c r="AH224" s="1881"/>
      <c r="AI224" s="1881"/>
      <c r="AJ224" s="1881"/>
      <c r="AK224" s="1881"/>
      <c r="AL224" s="1881"/>
      <c r="AM224" s="1881"/>
      <c r="AN224" s="1881"/>
      <c r="AO224" s="1881"/>
      <c r="AP224" s="1881"/>
      <c r="AQ224" s="2188"/>
      <c r="AR224" s="2188"/>
      <c r="AS224" s="2188"/>
      <c r="AT224" s="2188"/>
      <c r="AU224" s="2188"/>
      <c r="AV224" s="2189"/>
      <c r="AW224" s="1850"/>
      <c r="AX224" s="345"/>
      <c r="AY224" s="1853"/>
      <c r="AZ224" s="1854"/>
      <c r="BA224" s="1854"/>
      <c r="BB224" s="2015"/>
      <c r="BC224" s="2015"/>
      <c r="BD224" s="1854"/>
      <c r="BE224" s="2017"/>
      <c r="BF224" s="1881"/>
      <c r="BG224" s="1881"/>
      <c r="BH224" s="1881"/>
      <c r="BI224" s="1881"/>
      <c r="BJ224" s="1881"/>
      <c r="BK224" s="1881"/>
      <c r="BL224" s="1881"/>
      <c r="BM224" s="1881"/>
      <c r="BN224" s="1881"/>
      <c r="BO224" s="1881"/>
      <c r="BP224" s="1881"/>
      <c r="BQ224" s="1881"/>
      <c r="BR224" s="1881"/>
      <c r="BS224" s="1848"/>
      <c r="BT224" s="1848"/>
      <c r="BU224" s="1848"/>
      <c r="BV224" s="1848"/>
      <c r="BW224" s="1848"/>
      <c r="BX224" s="1849"/>
      <c r="BY224" s="1850"/>
      <c r="BZ224" s="363"/>
      <c r="CA224" s="363"/>
      <c r="DK224" s="377"/>
      <c r="DL224" s="377"/>
      <c r="DM224" s="377"/>
      <c r="DN224" s="377"/>
      <c r="DO224" s="363"/>
      <c r="DP224" s="363"/>
      <c r="DQ224" s="363"/>
      <c r="DR224" s="363"/>
    </row>
    <row r="225" spans="1:193" ht="3" customHeight="1">
      <c r="A225" s="339"/>
      <c r="B225" s="339"/>
      <c r="C225" s="1835"/>
      <c r="D225" s="1835"/>
      <c r="E225" s="1835"/>
      <c r="F225" s="1835"/>
      <c r="G225" s="1835"/>
      <c r="H225" s="1835"/>
      <c r="I225" s="1835"/>
      <c r="J225" s="1835"/>
      <c r="K225" s="1835"/>
      <c r="L225" s="1835"/>
      <c r="M225" s="1835"/>
      <c r="N225" s="1835"/>
      <c r="O225" s="1835"/>
      <c r="P225" s="1835"/>
      <c r="Q225" s="1835"/>
      <c r="R225" s="373"/>
      <c r="S225" s="373"/>
      <c r="T225" s="373"/>
      <c r="U225" s="373"/>
      <c r="V225" s="373"/>
      <c r="W225" s="373"/>
      <c r="X225" s="373"/>
      <c r="Y225" s="373"/>
      <c r="Z225" s="373"/>
      <c r="AA225" s="373"/>
      <c r="AB225" s="373"/>
      <c r="AC225" s="373"/>
      <c r="AD225" s="373"/>
      <c r="AE225" s="373"/>
      <c r="AF225" s="373"/>
      <c r="AG225" s="373"/>
      <c r="AH225" s="373"/>
      <c r="AI225" s="373"/>
      <c r="AJ225" s="373"/>
      <c r="AK225" s="373"/>
      <c r="AL225" s="373"/>
      <c r="AM225" s="373"/>
      <c r="AN225" s="373"/>
      <c r="AO225" s="373"/>
      <c r="AP225" s="373"/>
      <c r="AQ225" s="373"/>
      <c r="AR225" s="373"/>
      <c r="AS225" s="374"/>
      <c r="AT225" s="374"/>
      <c r="AU225" s="374"/>
      <c r="AV225" s="374"/>
      <c r="AW225" s="374"/>
      <c r="AX225" s="374"/>
      <c r="AY225" s="374"/>
      <c r="AZ225" s="374"/>
      <c r="BA225" s="374"/>
      <c r="BB225" s="374"/>
      <c r="BC225" s="374"/>
      <c r="BD225" s="374"/>
      <c r="BE225" s="374"/>
      <c r="BF225" s="374"/>
      <c r="BG225" s="374"/>
      <c r="BH225" s="374"/>
      <c r="BI225" s="374"/>
      <c r="BJ225" s="374"/>
      <c r="BK225" s="374"/>
      <c r="BL225" s="374"/>
      <c r="BX225" s="339"/>
      <c r="BY225" s="339"/>
      <c r="BZ225" s="363"/>
      <c r="CA225" s="363"/>
      <c r="DK225" s="377"/>
      <c r="DL225" s="377"/>
      <c r="DM225" s="377"/>
      <c r="DN225" s="377"/>
      <c r="DO225" s="363"/>
      <c r="DP225" s="363"/>
      <c r="DQ225" s="363"/>
      <c r="DR225" s="363"/>
    </row>
    <row r="226" spans="1:193" ht="3" customHeight="1">
      <c r="A226" s="339"/>
      <c r="B226" s="339"/>
      <c r="C226" s="2059"/>
      <c r="D226" s="2059"/>
      <c r="E226" s="2059"/>
      <c r="F226" s="2059"/>
      <c r="G226" s="2059"/>
      <c r="H226" s="2059"/>
      <c r="I226" s="2059"/>
      <c r="J226" s="2059"/>
      <c r="K226" s="2059"/>
      <c r="L226" s="2059"/>
      <c r="M226" s="2059"/>
      <c r="N226" s="2059"/>
      <c r="O226" s="2059"/>
      <c r="P226" s="2059"/>
      <c r="Q226" s="2059"/>
      <c r="R226" s="373"/>
      <c r="S226" s="373"/>
      <c r="T226" s="373"/>
      <c r="U226" s="373"/>
      <c r="V226" s="373"/>
      <c r="W226" s="373"/>
      <c r="X226" s="373"/>
      <c r="Y226" s="373"/>
      <c r="Z226" s="373"/>
      <c r="AA226" s="373"/>
      <c r="AB226" s="373"/>
      <c r="AC226" s="373"/>
      <c r="AD226" s="373"/>
      <c r="AE226" s="373"/>
      <c r="AF226" s="373"/>
      <c r="AG226" s="373"/>
      <c r="AH226" s="373"/>
      <c r="AI226" s="373"/>
      <c r="AJ226" s="373"/>
      <c r="AK226" s="373"/>
      <c r="AL226" s="373"/>
      <c r="AM226" s="373"/>
      <c r="AN226" s="373"/>
      <c r="AO226" s="373"/>
      <c r="AP226" s="373"/>
      <c r="AQ226" s="373"/>
      <c r="AR226" s="373"/>
      <c r="AS226" s="374"/>
      <c r="AT226" s="374"/>
      <c r="AU226" s="374"/>
      <c r="AV226" s="374"/>
      <c r="AW226" s="374"/>
      <c r="AX226" s="374"/>
      <c r="AY226" s="374"/>
      <c r="AZ226" s="374"/>
      <c r="BA226" s="374"/>
      <c r="BB226" s="374"/>
      <c r="BC226" s="374"/>
      <c r="BD226" s="374"/>
      <c r="BE226" s="374"/>
      <c r="BF226" s="374"/>
      <c r="BG226" s="374"/>
      <c r="BH226" s="374"/>
      <c r="BI226" s="374"/>
      <c r="BJ226" s="374"/>
      <c r="BK226" s="374"/>
      <c r="BL226" s="374"/>
      <c r="BX226" s="339"/>
      <c r="BY226" s="339"/>
      <c r="BZ226" s="363"/>
      <c r="CA226" s="363"/>
      <c r="DK226" s="377"/>
      <c r="DL226" s="377"/>
      <c r="DM226" s="377"/>
      <c r="DN226" s="377"/>
      <c r="DO226" s="363"/>
      <c r="DP226" s="363"/>
      <c r="DQ226" s="363"/>
      <c r="DR226" s="363"/>
    </row>
    <row r="227" spans="1:193" ht="3" customHeight="1">
      <c r="A227" s="339"/>
      <c r="B227" s="339"/>
      <c r="C227" s="1882" t="s">
        <v>735</v>
      </c>
      <c r="D227" s="1827"/>
      <c r="E227" s="1827" t="s">
        <v>106</v>
      </c>
      <c r="F227" s="1827"/>
      <c r="G227" s="1827"/>
      <c r="H227" s="1827"/>
      <c r="I227" s="1827"/>
      <c r="J227" s="1827"/>
      <c r="K227" s="1827"/>
      <c r="L227" s="1827"/>
      <c r="M227" s="1827"/>
      <c r="N227" s="1827" t="s">
        <v>11</v>
      </c>
      <c r="O227" s="1827"/>
      <c r="P227" s="1827"/>
      <c r="Q227" s="1827" t="s">
        <v>117</v>
      </c>
      <c r="R227" s="1827"/>
      <c r="S227" s="1827"/>
      <c r="T227" s="1827"/>
      <c r="U227" s="1827"/>
      <c r="V227" s="1827"/>
      <c r="W227" s="1827"/>
      <c r="X227" s="1827"/>
      <c r="Y227" s="1827"/>
      <c r="Z227" s="1827" t="s">
        <v>736</v>
      </c>
      <c r="AA227" s="1827"/>
      <c r="AB227" s="1827"/>
      <c r="AC227" s="1827"/>
      <c r="AD227" s="1827"/>
      <c r="AE227" s="1827" t="s">
        <v>737</v>
      </c>
      <c r="AF227" s="1827"/>
      <c r="AG227" s="1827"/>
      <c r="AH227" s="1827"/>
      <c r="AI227" s="1827"/>
      <c r="AJ227" s="1827"/>
      <c r="AK227" s="1827"/>
      <c r="AL227" s="1827"/>
      <c r="AM227" s="1827"/>
      <c r="AN227" s="1827"/>
      <c r="AO227" s="1827"/>
      <c r="AP227" s="1827"/>
      <c r="AQ227" s="1827"/>
      <c r="AR227" s="1884"/>
      <c r="DK227" s="363"/>
      <c r="DL227" s="363"/>
      <c r="DM227" s="363"/>
      <c r="DN227" s="363"/>
      <c r="DO227" s="363"/>
      <c r="DP227" s="363"/>
      <c r="DQ227" s="363"/>
      <c r="DR227" s="363"/>
    </row>
    <row r="228" spans="1:193" ht="3" customHeight="1">
      <c r="A228" s="339"/>
      <c r="B228" s="339"/>
      <c r="C228" s="1883"/>
      <c r="D228" s="1828"/>
      <c r="E228" s="1828"/>
      <c r="F228" s="1828"/>
      <c r="G228" s="1828"/>
      <c r="H228" s="1828"/>
      <c r="I228" s="1828"/>
      <c r="J228" s="1828"/>
      <c r="K228" s="1828"/>
      <c r="L228" s="1828"/>
      <c r="M228" s="1828"/>
      <c r="N228" s="1828"/>
      <c r="O228" s="1828"/>
      <c r="P228" s="1828"/>
      <c r="Q228" s="1828"/>
      <c r="R228" s="1828"/>
      <c r="S228" s="1828"/>
      <c r="T228" s="1828"/>
      <c r="U228" s="1828"/>
      <c r="V228" s="1828"/>
      <c r="W228" s="1828"/>
      <c r="X228" s="1828"/>
      <c r="Y228" s="1828"/>
      <c r="Z228" s="1828"/>
      <c r="AA228" s="1828"/>
      <c r="AB228" s="1828"/>
      <c r="AC228" s="1828"/>
      <c r="AD228" s="1828"/>
      <c r="AE228" s="1828"/>
      <c r="AF228" s="1828"/>
      <c r="AG228" s="1828"/>
      <c r="AH228" s="1828"/>
      <c r="AI228" s="1828"/>
      <c r="AJ228" s="1828"/>
      <c r="AK228" s="1828"/>
      <c r="AL228" s="1828"/>
      <c r="AM228" s="1828"/>
      <c r="AN228" s="1828"/>
      <c r="AO228" s="1828"/>
      <c r="AP228" s="1828"/>
      <c r="AQ228" s="1828"/>
      <c r="AR228" s="1885"/>
      <c r="AT228" s="2058" t="s">
        <v>749</v>
      </c>
      <c r="AU228" s="2058"/>
      <c r="AV228" s="2058"/>
      <c r="AW228" s="2058"/>
      <c r="AX228" s="2058"/>
      <c r="AY228" s="2058"/>
      <c r="AZ228" s="2058"/>
      <c r="BA228" s="2058"/>
      <c r="BB228" s="2058"/>
      <c r="BC228" s="2058"/>
      <c r="BD228" s="2058"/>
      <c r="BE228" s="2058"/>
      <c r="BF228" s="2058"/>
      <c r="BG228" s="2058"/>
      <c r="BH228" s="2058"/>
      <c r="BI228" s="337"/>
      <c r="BJ228" s="337"/>
      <c r="BK228" s="337"/>
      <c r="BL228" s="337"/>
      <c r="BM228" s="337"/>
      <c r="BN228" s="337"/>
      <c r="BO228" s="337"/>
      <c r="BP228" s="337"/>
      <c r="BQ228" s="337"/>
      <c r="BY228" s="339"/>
      <c r="DK228" s="363"/>
      <c r="DL228" s="363"/>
      <c r="DM228" s="363"/>
      <c r="DN228" s="363"/>
      <c r="DO228" s="363"/>
      <c r="DP228" s="363"/>
      <c r="DQ228" s="363"/>
      <c r="DR228" s="363"/>
      <c r="ES228" s="339"/>
      <c r="ET228" s="339"/>
      <c r="EU228" s="339"/>
      <c r="EV228" s="339"/>
      <c r="EW228" s="339"/>
      <c r="EX228" s="339"/>
      <c r="EY228" s="339"/>
      <c r="EZ228" s="339"/>
      <c r="FA228" s="339"/>
      <c r="FB228" s="339"/>
      <c r="FC228" s="339"/>
      <c r="FD228" s="339"/>
      <c r="FE228" s="339"/>
      <c r="FF228" s="339"/>
      <c r="FG228" s="339"/>
      <c r="FH228" s="339"/>
      <c r="FI228" s="339"/>
      <c r="FJ228" s="339"/>
      <c r="FK228" s="339"/>
      <c r="FL228" s="339"/>
      <c r="FM228" s="339"/>
      <c r="FN228" s="339"/>
      <c r="FO228" s="339"/>
      <c r="FP228" s="339"/>
      <c r="FQ228" s="339"/>
      <c r="FR228" s="339"/>
      <c r="FS228" s="339"/>
      <c r="FT228" s="339"/>
      <c r="FU228" s="339"/>
      <c r="FV228" s="339"/>
      <c r="FW228" s="339"/>
      <c r="FX228" s="339"/>
      <c r="FY228" s="339"/>
      <c r="FZ228" s="339"/>
      <c r="GA228" s="339"/>
      <c r="GB228" s="339"/>
      <c r="GC228" s="339"/>
      <c r="GD228" s="339"/>
      <c r="GE228" s="339"/>
      <c r="GF228" s="339"/>
      <c r="GG228" s="339"/>
      <c r="GH228" s="339"/>
      <c r="GI228" s="339"/>
      <c r="GJ228" s="339"/>
      <c r="GK228" s="339"/>
    </row>
    <row r="229" spans="1:193" ht="3" customHeight="1">
      <c r="A229" s="339"/>
      <c r="B229" s="339"/>
      <c r="C229" s="1883"/>
      <c r="D229" s="1828"/>
      <c r="E229" s="1828"/>
      <c r="F229" s="1828"/>
      <c r="G229" s="1828"/>
      <c r="H229" s="1828"/>
      <c r="I229" s="1828"/>
      <c r="J229" s="1828"/>
      <c r="K229" s="1828"/>
      <c r="L229" s="1828"/>
      <c r="M229" s="1828"/>
      <c r="N229" s="1828"/>
      <c r="O229" s="1828"/>
      <c r="P229" s="1828"/>
      <c r="Q229" s="1828"/>
      <c r="R229" s="1828"/>
      <c r="S229" s="1828"/>
      <c r="T229" s="1828"/>
      <c r="U229" s="1828"/>
      <c r="V229" s="1828"/>
      <c r="W229" s="1828"/>
      <c r="X229" s="1828"/>
      <c r="Y229" s="1828"/>
      <c r="Z229" s="1828"/>
      <c r="AA229" s="1828"/>
      <c r="AB229" s="1828"/>
      <c r="AC229" s="1828"/>
      <c r="AD229" s="1828"/>
      <c r="AE229" s="1828"/>
      <c r="AF229" s="1828"/>
      <c r="AG229" s="1828"/>
      <c r="AH229" s="1828"/>
      <c r="AI229" s="1828"/>
      <c r="AJ229" s="1828"/>
      <c r="AK229" s="1828"/>
      <c r="AL229" s="1828"/>
      <c r="AM229" s="1828"/>
      <c r="AN229" s="1828"/>
      <c r="AO229" s="1828"/>
      <c r="AP229" s="1828"/>
      <c r="AQ229" s="1828"/>
      <c r="AR229" s="1885"/>
      <c r="AT229" s="2058"/>
      <c r="AU229" s="2058"/>
      <c r="AV229" s="2058"/>
      <c r="AW229" s="2058"/>
      <c r="AX229" s="2058"/>
      <c r="AY229" s="2058"/>
      <c r="AZ229" s="2058"/>
      <c r="BA229" s="2058"/>
      <c r="BB229" s="2058"/>
      <c r="BC229" s="2058"/>
      <c r="BD229" s="2058"/>
      <c r="BE229" s="2058"/>
      <c r="BF229" s="2058"/>
      <c r="BG229" s="2058"/>
      <c r="BH229" s="2058"/>
      <c r="BI229" s="337"/>
      <c r="BJ229" s="337"/>
      <c r="BK229" s="337"/>
      <c r="BL229" s="337"/>
      <c r="BM229" s="337"/>
      <c r="BN229" s="337"/>
      <c r="BO229" s="337"/>
      <c r="BP229" s="337"/>
      <c r="BQ229" s="337"/>
      <c r="BY229" s="339"/>
      <c r="DK229" s="363"/>
      <c r="DL229" s="363"/>
      <c r="DM229" s="363"/>
      <c r="DN229" s="363"/>
      <c r="DO229" s="363"/>
      <c r="DP229" s="363"/>
      <c r="DQ229" s="363"/>
      <c r="DR229" s="363"/>
      <c r="ES229" s="339"/>
      <c r="ET229" s="339"/>
      <c r="EU229" s="339"/>
      <c r="EV229" s="339"/>
      <c r="EW229" s="339"/>
      <c r="EX229" s="339"/>
      <c r="EY229" s="339"/>
      <c r="EZ229" s="339"/>
      <c r="FA229" s="339"/>
      <c r="FB229" s="339"/>
      <c r="FC229" s="339"/>
      <c r="FD229" s="339"/>
      <c r="FE229" s="339"/>
      <c r="FF229" s="339"/>
      <c r="FG229" s="339"/>
      <c r="FH229" s="339"/>
      <c r="FI229" s="339"/>
      <c r="FJ229" s="339"/>
      <c r="FK229" s="339"/>
      <c r="FL229" s="339"/>
      <c r="FM229" s="339"/>
      <c r="FN229" s="339"/>
      <c r="FO229" s="339"/>
      <c r="FP229" s="339"/>
      <c r="FQ229" s="339"/>
      <c r="FR229" s="339"/>
      <c r="FS229" s="339"/>
      <c r="FT229" s="339"/>
      <c r="FU229" s="339"/>
      <c r="FV229" s="339"/>
      <c r="FW229" s="339"/>
      <c r="FX229" s="339"/>
      <c r="FY229" s="339"/>
      <c r="FZ229" s="339"/>
      <c r="GA229" s="339"/>
      <c r="GB229" s="339"/>
      <c r="GC229" s="339"/>
      <c r="GD229" s="339"/>
      <c r="GE229" s="339"/>
      <c r="GF229" s="339"/>
      <c r="GG229" s="339"/>
      <c r="GH229" s="339"/>
      <c r="GI229" s="339"/>
      <c r="GJ229" s="339"/>
      <c r="GK229" s="339"/>
    </row>
    <row r="230" spans="1:193" ht="3" customHeight="1">
      <c r="A230" s="339"/>
      <c r="B230" s="339"/>
      <c r="C230" s="1883"/>
      <c r="D230" s="1828"/>
      <c r="E230" s="1828"/>
      <c r="F230" s="1828"/>
      <c r="G230" s="1828"/>
      <c r="H230" s="1828"/>
      <c r="I230" s="1828"/>
      <c r="J230" s="1828"/>
      <c r="K230" s="1828"/>
      <c r="L230" s="1828"/>
      <c r="M230" s="1828"/>
      <c r="N230" s="1828"/>
      <c r="O230" s="1828"/>
      <c r="P230" s="1828"/>
      <c r="Q230" s="1828"/>
      <c r="R230" s="1828"/>
      <c r="S230" s="1828"/>
      <c r="T230" s="1828"/>
      <c r="U230" s="1828"/>
      <c r="V230" s="1828"/>
      <c r="W230" s="1828"/>
      <c r="X230" s="1828"/>
      <c r="Y230" s="1828"/>
      <c r="Z230" s="1828"/>
      <c r="AA230" s="1828"/>
      <c r="AB230" s="1828"/>
      <c r="AC230" s="1828"/>
      <c r="AD230" s="1828"/>
      <c r="AE230" s="1828"/>
      <c r="AF230" s="1828"/>
      <c r="AG230" s="1828"/>
      <c r="AH230" s="1828"/>
      <c r="AI230" s="1828"/>
      <c r="AJ230" s="1828"/>
      <c r="AK230" s="1828"/>
      <c r="AL230" s="1828"/>
      <c r="AM230" s="1828"/>
      <c r="AN230" s="1828"/>
      <c r="AO230" s="1828"/>
      <c r="AP230" s="1828"/>
      <c r="AQ230" s="1828"/>
      <c r="AR230" s="1885"/>
      <c r="AT230" s="2058"/>
      <c r="AU230" s="2058"/>
      <c r="AV230" s="2058"/>
      <c r="AW230" s="2058"/>
      <c r="AX230" s="2058"/>
      <c r="AY230" s="2058"/>
      <c r="AZ230" s="2058"/>
      <c r="BA230" s="2058"/>
      <c r="BB230" s="2058"/>
      <c r="BC230" s="2058"/>
      <c r="BD230" s="2058"/>
      <c r="BE230" s="2058"/>
      <c r="BF230" s="2058"/>
      <c r="BG230" s="2058"/>
      <c r="BH230" s="2058"/>
      <c r="BI230" s="337"/>
      <c r="BJ230" s="337"/>
      <c r="BK230" s="337"/>
      <c r="BL230" s="337"/>
      <c r="BM230" s="337"/>
      <c r="BN230" s="337"/>
      <c r="BO230" s="337"/>
      <c r="BP230" s="337"/>
      <c r="BQ230" s="337"/>
      <c r="BY230" s="339"/>
      <c r="DK230" s="363"/>
      <c r="DL230" s="363"/>
      <c r="DM230" s="363"/>
      <c r="DN230" s="363"/>
      <c r="DO230" s="363"/>
      <c r="DP230" s="363"/>
      <c r="DQ230" s="363"/>
      <c r="DR230" s="363"/>
      <c r="ES230" s="339"/>
      <c r="ET230" s="339"/>
      <c r="EU230" s="339"/>
      <c r="EV230" s="339"/>
      <c r="EW230" s="339"/>
      <c r="EX230" s="339"/>
      <c r="EY230" s="339"/>
      <c r="EZ230" s="339"/>
      <c r="FA230" s="339"/>
      <c r="FB230" s="339"/>
      <c r="FC230" s="339"/>
      <c r="FD230" s="339"/>
      <c r="FE230" s="339"/>
      <c r="FF230" s="339"/>
      <c r="FG230" s="339"/>
      <c r="FH230" s="339"/>
      <c r="FI230" s="339"/>
      <c r="FJ230" s="339"/>
      <c r="FK230" s="339"/>
      <c r="FL230" s="339"/>
      <c r="FM230" s="339"/>
      <c r="FN230" s="339"/>
      <c r="FO230" s="339"/>
      <c r="FP230" s="339"/>
      <c r="FQ230" s="339"/>
      <c r="FR230" s="339"/>
      <c r="FS230" s="339"/>
      <c r="FT230" s="339"/>
      <c r="FU230" s="339"/>
      <c r="FV230" s="339"/>
      <c r="FW230" s="339"/>
      <c r="FX230" s="339"/>
      <c r="FY230" s="339"/>
      <c r="FZ230" s="339"/>
      <c r="GA230" s="339"/>
      <c r="GB230" s="339"/>
      <c r="GC230" s="339"/>
      <c r="GD230" s="339"/>
      <c r="GE230" s="339"/>
      <c r="GF230" s="339"/>
      <c r="GG230" s="339"/>
      <c r="GH230" s="339"/>
      <c r="GI230" s="339"/>
      <c r="GJ230" s="339"/>
      <c r="GK230" s="339"/>
    </row>
    <row r="231" spans="1:193" ht="3" customHeight="1">
      <c r="A231" s="339"/>
      <c r="B231" s="339"/>
      <c r="C231" s="1883"/>
      <c r="D231" s="1828"/>
      <c r="E231" s="1828"/>
      <c r="F231" s="1828"/>
      <c r="G231" s="1828"/>
      <c r="H231" s="1828"/>
      <c r="I231" s="1828"/>
      <c r="J231" s="1828"/>
      <c r="K231" s="1828"/>
      <c r="L231" s="1828"/>
      <c r="M231" s="1828"/>
      <c r="N231" s="1828"/>
      <c r="O231" s="1828"/>
      <c r="P231" s="1828"/>
      <c r="Q231" s="1828"/>
      <c r="R231" s="1828"/>
      <c r="S231" s="1828"/>
      <c r="T231" s="1828"/>
      <c r="U231" s="1828"/>
      <c r="V231" s="1828"/>
      <c r="W231" s="1828"/>
      <c r="X231" s="1828"/>
      <c r="Y231" s="1828"/>
      <c r="Z231" s="1828"/>
      <c r="AA231" s="1828"/>
      <c r="AB231" s="1828"/>
      <c r="AC231" s="1828"/>
      <c r="AD231" s="1828"/>
      <c r="AE231" s="1828"/>
      <c r="AF231" s="1828"/>
      <c r="AG231" s="1828"/>
      <c r="AH231" s="1828"/>
      <c r="AI231" s="1828"/>
      <c r="AJ231" s="1828"/>
      <c r="AK231" s="1828"/>
      <c r="AL231" s="1828"/>
      <c r="AM231" s="1828"/>
      <c r="AN231" s="1828"/>
      <c r="AO231" s="1828"/>
      <c r="AP231" s="1828"/>
      <c r="AQ231" s="1828"/>
      <c r="AR231" s="1885"/>
      <c r="AT231" s="1882" t="s">
        <v>751</v>
      </c>
      <c r="AU231" s="1827"/>
      <c r="AV231" s="1827"/>
      <c r="AW231" s="1827"/>
      <c r="AX231" s="1827"/>
      <c r="AY231" s="1827" t="s">
        <v>752</v>
      </c>
      <c r="AZ231" s="1827"/>
      <c r="BA231" s="1827"/>
      <c r="BB231" s="1827"/>
      <c r="BC231" s="1827"/>
      <c r="BD231" s="1827"/>
      <c r="BE231" s="1827"/>
      <c r="BF231" s="1827"/>
      <c r="BG231" s="1827"/>
      <c r="BH231" s="1827"/>
      <c r="BI231" s="1827" t="s">
        <v>753</v>
      </c>
      <c r="BJ231" s="1827"/>
      <c r="BK231" s="1827"/>
      <c r="BL231" s="1827"/>
      <c r="BM231" s="1827"/>
      <c r="BN231" s="1827"/>
      <c r="BO231" s="1827"/>
      <c r="BP231" s="1827"/>
      <c r="BQ231" s="1827"/>
      <c r="BR231" s="1855" t="s">
        <v>827</v>
      </c>
      <c r="BS231" s="1855"/>
      <c r="BT231" s="1859" t="s">
        <v>828</v>
      </c>
      <c r="BU231" s="1859"/>
      <c r="BV231" s="1859"/>
      <c r="BW231" s="1859"/>
      <c r="BX231" s="1859"/>
      <c r="BY231" s="1860"/>
      <c r="ES231" s="339"/>
      <c r="ET231" s="339"/>
      <c r="EU231" s="339"/>
      <c r="EV231" s="339"/>
      <c r="EW231" s="339"/>
      <c r="EX231" s="339"/>
      <c r="EY231" s="339"/>
      <c r="EZ231" s="339"/>
      <c r="FA231" s="339"/>
      <c r="FB231" s="339"/>
      <c r="FC231" s="339"/>
      <c r="FD231" s="339"/>
      <c r="FE231" s="339"/>
      <c r="FF231" s="339"/>
      <c r="FG231" s="339"/>
      <c r="FH231" s="339"/>
      <c r="FI231" s="339"/>
      <c r="FJ231" s="339"/>
      <c r="FK231" s="339"/>
      <c r="FL231" s="339"/>
      <c r="FM231" s="339"/>
      <c r="FN231" s="339"/>
      <c r="FO231" s="339"/>
      <c r="FP231" s="339"/>
      <c r="FQ231" s="339"/>
      <c r="FR231" s="339"/>
      <c r="FS231" s="339"/>
      <c r="FT231" s="339"/>
      <c r="FU231" s="339"/>
      <c r="FV231" s="339"/>
      <c r="FW231" s="339"/>
      <c r="FX231" s="339"/>
      <c r="FY231" s="339"/>
      <c r="FZ231" s="339"/>
      <c r="GA231" s="339"/>
      <c r="GB231" s="339"/>
      <c r="GC231" s="339"/>
      <c r="GD231" s="339"/>
      <c r="GE231" s="339"/>
      <c r="GF231" s="339"/>
      <c r="GG231" s="339"/>
      <c r="GH231" s="339"/>
      <c r="GI231" s="339"/>
      <c r="GJ231" s="339"/>
      <c r="GK231" s="339"/>
    </row>
    <row r="232" spans="1:193" ht="3" customHeight="1">
      <c r="A232" s="339"/>
      <c r="C232" s="1883">
        <v>1</v>
      </c>
      <c r="D232" s="1828"/>
      <c r="E232" s="2008">
        <f>申告書作成!D187</f>
        <v>0</v>
      </c>
      <c r="F232" s="2008"/>
      <c r="G232" s="2008"/>
      <c r="H232" s="2008"/>
      <c r="I232" s="2008"/>
      <c r="J232" s="2008"/>
      <c r="K232" s="2008"/>
      <c r="L232" s="2008"/>
      <c r="M232" s="2008"/>
      <c r="N232" s="2008">
        <f>申告書作成!L187</f>
        <v>0</v>
      </c>
      <c r="O232" s="2008"/>
      <c r="P232" s="2008"/>
      <c r="Q232" s="2012">
        <f>申告書作成!N187</f>
        <v>0</v>
      </c>
      <c r="R232" s="2012"/>
      <c r="S232" s="2012"/>
      <c r="T232" s="2012"/>
      <c r="U232" s="2012"/>
      <c r="V232" s="2012"/>
      <c r="W232" s="2012"/>
      <c r="X232" s="2012"/>
      <c r="Y232" s="2012"/>
      <c r="Z232" s="2008">
        <f>申告書作成!R187</f>
        <v>0</v>
      </c>
      <c r="AA232" s="2008"/>
      <c r="AB232" s="2008"/>
      <c r="AC232" s="2008"/>
      <c r="AD232" s="2008"/>
      <c r="AE232" s="2039">
        <f>申告書作成!V187</f>
        <v>0</v>
      </c>
      <c r="AF232" s="2040"/>
      <c r="AG232" s="2040"/>
      <c r="AH232" s="2040"/>
      <c r="AI232" s="2040"/>
      <c r="AJ232" s="2040"/>
      <c r="AK232" s="2040"/>
      <c r="AL232" s="2040"/>
      <c r="AM232" s="2040"/>
      <c r="AN232" s="2040"/>
      <c r="AO232" s="2040"/>
      <c r="AP232" s="2040"/>
      <c r="AQ232" s="2040"/>
      <c r="AR232" s="2049" t="s">
        <v>171</v>
      </c>
      <c r="AT232" s="1883"/>
      <c r="AU232" s="1828"/>
      <c r="AV232" s="1828"/>
      <c r="AW232" s="1828"/>
      <c r="AX232" s="1828"/>
      <c r="AY232" s="1828"/>
      <c r="AZ232" s="1828"/>
      <c r="BA232" s="1828"/>
      <c r="BB232" s="1828"/>
      <c r="BC232" s="1828"/>
      <c r="BD232" s="1828"/>
      <c r="BE232" s="1828"/>
      <c r="BF232" s="1828"/>
      <c r="BG232" s="1828"/>
      <c r="BH232" s="1828"/>
      <c r="BI232" s="1828"/>
      <c r="BJ232" s="1828"/>
      <c r="BK232" s="1828"/>
      <c r="BL232" s="1828"/>
      <c r="BM232" s="1828"/>
      <c r="BN232" s="1828"/>
      <c r="BO232" s="1828"/>
      <c r="BP232" s="1828"/>
      <c r="BQ232" s="1828"/>
      <c r="BR232" s="1856"/>
      <c r="BS232" s="1856"/>
      <c r="BT232" s="1857"/>
      <c r="BU232" s="1857"/>
      <c r="BV232" s="1857"/>
      <c r="BW232" s="1857"/>
      <c r="BX232" s="1857"/>
      <c r="BY232" s="1861"/>
      <c r="FF232" s="339"/>
      <c r="FG232" s="339"/>
    </row>
    <row r="233" spans="1:193" ht="3" customHeight="1">
      <c r="A233" s="339"/>
      <c r="C233" s="1883"/>
      <c r="D233" s="1828"/>
      <c r="E233" s="2008"/>
      <c r="F233" s="2008"/>
      <c r="G233" s="2008"/>
      <c r="H233" s="2008"/>
      <c r="I233" s="2008"/>
      <c r="J233" s="2008"/>
      <c r="K233" s="2008"/>
      <c r="L233" s="2008"/>
      <c r="M233" s="2008"/>
      <c r="N233" s="2008"/>
      <c r="O233" s="2008"/>
      <c r="P233" s="2008"/>
      <c r="Q233" s="2012"/>
      <c r="R233" s="2012"/>
      <c r="S233" s="2012"/>
      <c r="T233" s="2012"/>
      <c r="U233" s="2012"/>
      <c r="V233" s="2012"/>
      <c r="W233" s="2012"/>
      <c r="X233" s="2012"/>
      <c r="Y233" s="2012"/>
      <c r="Z233" s="2008"/>
      <c r="AA233" s="2008"/>
      <c r="AB233" s="2008"/>
      <c r="AC233" s="2008"/>
      <c r="AD233" s="2008"/>
      <c r="AE233" s="2041"/>
      <c r="AF233" s="2042"/>
      <c r="AG233" s="2042"/>
      <c r="AH233" s="2042"/>
      <c r="AI233" s="2042"/>
      <c r="AJ233" s="2042"/>
      <c r="AK233" s="2042"/>
      <c r="AL233" s="2042"/>
      <c r="AM233" s="2042"/>
      <c r="AN233" s="2042"/>
      <c r="AO233" s="2042"/>
      <c r="AP233" s="2042"/>
      <c r="AQ233" s="2042"/>
      <c r="AR233" s="2050"/>
      <c r="AT233" s="1883"/>
      <c r="AU233" s="1828"/>
      <c r="AV233" s="1828"/>
      <c r="AW233" s="1828"/>
      <c r="AX233" s="1828"/>
      <c r="AY233" s="1828"/>
      <c r="AZ233" s="1828"/>
      <c r="BA233" s="1828"/>
      <c r="BB233" s="1828"/>
      <c r="BC233" s="1828"/>
      <c r="BD233" s="1828"/>
      <c r="BE233" s="1828"/>
      <c r="BF233" s="1828"/>
      <c r="BG233" s="1828"/>
      <c r="BH233" s="1828"/>
      <c r="BI233" s="1828"/>
      <c r="BJ233" s="1828"/>
      <c r="BK233" s="1828"/>
      <c r="BL233" s="1828"/>
      <c r="BM233" s="1828"/>
      <c r="BN233" s="1828"/>
      <c r="BO233" s="1828"/>
      <c r="BP233" s="1828"/>
      <c r="BQ233" s="1828"/>
      <c r="BR233" s="1856"/>
      <c r="BS233" s="1856"/>
      <c r="BT233" s="1857"/>
      <c r="BU233" s="1857"/>
      <c r="BV233" s="1857"/>
      <c r="BW233" s="1857"/>
      <c r="BX233" s="1857"/>
      <c r="BY233" s="1861"/>
      <c r="FF233" s="339"/>
      <c r="FG233" s="339"/>
    </row>
    <row r="234" spans="1:193" ht="3" customHeight="1">
      <c r="A234" s="339"/>
      <c r="C234" s="1883"/>
      <c r="D234" s="1828"/>
      <c r="E234" s="2008"/>
      <c r="F234" s="2008"/>
      <c r="G234" s="2008"/>
      <c r="H234" s="2008"/>
      <c r="I234" s="2008"/>
      <c r="J234" s="2008"/>
      <c r="K234" s="2008"/>
      <c r="L234" s="2008"/>
      <c r="M234" s="2008"/>
      <c r="N234" s="2008"/>
      <c r="O234" s="2008"/>
      <c r="P234" s="2008"/>
      <c r="Q234" s="2012"/>
      <c r="R234" s="2012"/>
      <c r="S234" s="2012"/>
      <c r="T234" s="2012"/>
      <c r="U234" s="2012"/>
      <c r="V234" s="2012"/>
      <c r="W234" s="2012"/>
      <c r="X234" s="2012"/>
      <c r="Y234" s="2012"/>
      <c r="Z234" s="2008"/>
      <c r="AA234" s="2008"/>
      <c r="AB234" s="2008"/>
      <c r="AC234" s="2008"/>
      <c r="AD234" s="2008"/>
      <c r="AE234" s="2041"/>
      <c r="AF234" s="2042"/>
      <c r="AG234" s="2042"/>
      <c r="AH234" s="2042"/>
      <c r="AI234" s="2042"/>
      <c r="AJ234" s="2042"/>
      <c r="AK234" s="2042"/>
      <c r="AL234" s="2042"/>
      <c r="AM234" s="2042"/>
      <c r="AN234" s="2042"/>
      <c r="AO234" s="2042"/>
      <c r="AP234" s="2042"/>
      <c r="AQ234" s="2042"/>
      <c r="AR234" s="2050"/>
      <c r="AT234" s="1883"/>
      <c r="AU234" s="1828"/>
      <c r="AV234" s="1828"/>
      <c r="AW234" s="1828"/>
      <c r="AX234" s="1828"/>
      <c r="AY234" s="1828"/>
      <c r="AZ234" s="1828"/>
      <c r="BA234" s="1828"/>
      <c r="BB234" s="1828"/>
      <c r="BC234" s="1828"/>
      <c r="BD234" s="1828"/>
      <c r="BE234" s="1828"/>
      <c r="BF234" s="1828"/>
      <c r="BG234" s="1828"/>
      <c r="BH234" s="1828"/>
      <c r="BI234" s="1828"/>
      <c r="BJ234" s="1828"/>
      <c r="BK234" s="1828"/>
      <c r="BL234" s="1828"/>
      <c r="BM234" s="1828"/>
      <c r="BN234" s="1828"/>
      <c r="BO234" s="1828"/>
      <c r="BP234" s="1828"/>
      <c r="BQ234" s="1828"/>
      <c r="BR234" s="1856"/>
      <c r="BS234" s="1856"/>
      <c r="BT234" s="1857"/>
      <c r="BU234" s="1857"/>
      <c r="BV234" s="1857"/>
      <c r="BW234" s="1857"/>
      <c r="BX234" s="1857"/>
      <c r="BY234" s="1861"/>
      <c r="FF234" s="339"/>
      <c r="FG234" s="339"/>
    </row>
    <row r="235" spans="1:193" ht="3" customHeight="1">
      <c r="A235" s="339"/>
      <c r="C235" s="1883"/>
      <c r="D235" s="1828"/>
      <c r="E235" s="2008"/>
      <c r="F235" s="2008"/>
      <c r="G235" s="2008"/>
      <c r="H235" s="2008"/>
      <c r="I235" s="2008"/>
      <c r="J235" s="2008"/>
      <c r="K235" s="2008"/>
      <c r="L235" s="2008"/>
      <c r="M235" s="2008"/>
      <c r="N235" s="2008"/>
      <c r="O235" s="2008"/>
      <c r="P235" s="2008"/>
      <c r="Q235" s="2012"/>
      <c r="R235" s="2012"/>
      <c r="S235" s="2012"/>
      <c r="T235" s="2012"/>
      <c r="U235" s="2012"/>
      <c r="V235" s="2012"/>
      <c r="W235" s="2012"/>
      <c r="X235" s="2012"/>
      <c r="Y235" s="2012"/>
      <c r="Z235" s="2008"/>
      <c r="AA235" s="2008"/>
      <c r="AB235" s="2008"/>
      <c r="AC235" s="2008"/>
      <c r="AD235" s="2008"/>
      <c r="AE235" s="2041"/>
      <c r="AF235" s="2042"/>
      <c r="AG235" s="2042"/>
      <c r="AH235" s="2042"/>
      <c r="AI235" s="2042"/>
      <c r="AJ235" s="2042"/>
      <c r="AK235" s="2042"/>
      <c r="AL235" s="2042"/>
      <c r="AM235" s="2042"/>
      <c r="AN235" s="2042"/>
      <c r="AO235" s="2042"/>
      <c r="AP235" s="2042"/>
      <c r="AQ235" s="2042"/>
      <c r="AR235" s="2050"/>
      <c r="AT235" s="1883"/>
      <c r="AU235" s="1828"/>
      <c r="AV235" s="1828"/>
      <c r="AW235" s="1828"/>
      <c r="AX235" s="1828"/>
      <c r="AY235" s="1828"/>
      <c r="AZ235" s="1828"/>
      <c r="BA235" s="1828"/>
      <c r="BB235" s="1828"/>
      <c r="BC235" s="1828"/>
      <c r="BD235" s="1828"/>
      <c r="BE235" s="1828"/>
      <c r="BF235" s="1828"/>
      <c r="BG235" s="1828"/>
      <c r="BH235" s="1828"/>
      <c r="BI235" s="1828"/>
      <c r="BJ235" s="1828"/>
      <c r="BK235" s="1828"/>
      <c r="BL235" s="1828"/>
      <c r="BM235" s="1828"/>
      <c r="BN235" s="1828"/>
      <c r="BO235" s="1828"/>
      <c r="BP235" s="1828"/>
      <c r="BQ235" s="1828"/>
      <c r="BR235" s="1856"/>
      <c r="BS235" s="1856"/>
      <c r="BT235" s="1857"/>
      <c r="BU235" s="1857"/>
      <c r="BV235" s="1857"/>
      <c r="BW235" s="1857"/>
      <c r="BX235" s="1857"/>
      <c r="BY235" s="1861"/>
      <c r="FF235" s="339"/>
      <c r="FG235" s="339"/>
    </row>
    <row r="236" spans="1:193" ht="3" customHeight="1" thickBot="1">
      <c r="A236" s="339"/>
      <c r="C236" s="1883"/>
      <c r="D236" s="1828"/>
      <c r="E236" s="2008"/>
      <c r="F236" s="2008"/>
      <c r="G236" s="2008"/>
      <c r="H236" s="2008"/>
      <c r="I236" s="2008"/>
      <c r="J236" s="2008"/>
      <c r="K236" s="2008"/>
      <c r="L236" s="2008"/>
      <c r="M236" s="2008"/>
      <c r="N236" s="2008"/>
      <c r="O236" s="2008"/>
      <c r="P236" s="2008"/>
      <c r="Q236" s="2013"/>
      <c r="R236" s="2013"/>
      <c r="S236" s="2013"/>
      <c r="T236" s="2013"/>
      <c r="U236" s="2013"/>
      <c r="V236" s="2013"/>
      <c r="W236" s="2013"/>
      <c r="X236" s="2013"/>
      <c r="Y236" s="2013"/>
      <c r="Z236" s="2038"/>
      <c r="AA236" s="2038"/>
      <c r="AB236" s="2038"/>
      <c r="AC236" s="2038"/>
      <c r="AD236" s="2038"/>
      <c r="AE236" s="2043"/>
      <c r="AF236" s="2044"/>
      <c r="AG236" s="2044"/>
      <c r="AH236" s="2044"/>
      <c r="AI236" s="2044"/>
      <c r="AJ236" s="2044"/>
      <c r="AK236" s="2044"/>
      <c r="AL236" s="2044"/>
      <c r="AM236" s="2044"/>
      <c r="AN236" s="2044"/>
      <c r="AO236" s="2044"/>
      <c r="AP236" s="2044"/>
      <c r="AQ236" s="2044"/>
      <c r="AR236" s="2051"/>
      <c r="AT236" s="2045">
        <f>申告書作成!D168</f>
        <v>0</v>
      </c>
      <c r="AU236" s="2046"/>
      <c r="AV236" s="2046"/>
      <c r="AW236" s="2046"/>
      <c r="AX236" s="2046"/>
      <c r="AY236" s="1822">
        <f>申告書作成!H168</f>
        <v>0</v>
      </c>
      <c r="AZ236" s="1822"/>
      <c r="BA236" s="1822"/>
      <c r="BB236" s="1822"/>
      <c r="BC236" s="1822"/>
      <c r="BD236" s="1822"/>
      <c r="BE236" s="1822"/>
      <c r="BF236" s="1822"/>
      <c r="BG236" s="1822"/>
      <c r="BH236" s="1822"/>
      <c r="BI236" s="1824">
        <f>申告書作成!O168</f>
        <v>0</v>
      </c>
      <c r="BJ236" s="1825"/>
      <c r="BK236" s="1825"/>
      <c r="BL236" s="1825"/>
      <c r="BM236" s="1825"/>
      <c r="BN236" s="1825"/>
      <c r="BO236" s="1825"/>
      <c r="BP236" s="1825"/>
      <c r="BQ236" s="1825"/>
      <c r="BR236" s="1857">
        <f>申告書作成!V168</f>
        <v>0</v>
      </c>
      <c r="BS236" s="1857"/>
      <c r="BT236" s="1862">
        <f>申告書作成!Z168</f>
        <v>0</v>
      </c>
      <c r="BU236" s="1857"/>
      <c r="BV236" s="1857"/>
      <c r="BW236" s="1857"/>
      <c r="BX236" s="1857"/>
      <c r="BY236" s="1861"/>
      <c r="FF236" s="339"/>
      <c r="FG236" s="339"/>
    </row>
    <row r="237" spans="1:193" ht="3" customHeight="1">
      <c r="A237" s="339"/>
      <c r="C237" s="1883"/>
      <c r="D237" s="1828"/>
      <c r="E237" s="2008"/>
      <c r="F237" s="2008"/>
      <c r="G237" s="2008"/>
      <c r="H237" s="2008"/>
      <c r="I237" s="2008"/>
      <c r="J237" s="2008"/>
      <c r="K237" s="2008"/>
      <c r="L237" s="2008"/>
      <c r="M237" s="2008"/>
      <c r="N237" s="2008"/>
      <c r="O237" s="2008"/>
      <c r="P237" s="2010"/>
      <c r="Q237" s="2018" t="s">
        <v>107</v>
      </c>
      <c r="R237" s="2019"/>
      <c r="S237" s="2019"/>
      <c r="T237" s="2019"/>
      <c r="U237" s="2019"/>
      <c r="V237" s="2019"/>
      <c r="W237" s="2019"/>
      <c r="X237" s="2019"/>
      <c r="Y237" s="2019"/>
      <c r="Z237" s="2024">
        <f>申告書作成!R188</f>
        <v>0</v>
      </c>
      <c r="AA237" s="2025"/>
      <c r="AB237" s="2025"/>
      <c r="AC237" s="2025"/>
      <c r="AD237" s="2025"/>
      <c r="AE237" s="2025"/>
      <c r="AF237" s="2025"/>
      <c r="AG237" s="2025"/>
      <c r="AH237" s="2025"/>
      <c r="AI237" s="2025"/>
      <c r="AJ237" s="2025"/>
      <c r="AK237" s="2025"/>
      <c r="AL237" s="2025"/>
      <c r="AM237" s="2025"/>
      <c r="AN237" s="2025"/>
      <c r="AO237" s="2025"/>
      <c r="AP237" s="2025"/>
      <c r="AQ237" s="2025"/>
      <c r="AR237" s="2026"/>
      <c r="AT237" s="2045"/>
      <c r="AU237" s="2046"/>
      <c r="AV237" s="2046"/>
      <c r="AW237" s="2046"/>
      <c r="AX237" s="2046"/>
      <c r="AY237" s="1822"/>
      <c r="AZ237" s="1822"/>
      <c r="BA237" s="1822"/>
      <c r="BB237" s="1822"/>
      <c r="BC237" s="1822"/>
      <c r="BD237" s="1822"/>
      <c r="BE237" s="1822"/>
      <c r="BF237" s="1822"/>
      <c r="BG237" s="1822"/>
      <c r="BH237" s="1822"/>
      <c r="BI237" s="1825"/>
      <c r="BJ237" s="1825"/>
      <c r="BK237" s="1825"/>
      <c r="BL237" s="1825"/>
      <c r="BM237" s="1825"/>
      <c r="BN237" s="1825"/>
      <c r="BO237" s="1825"/>
      <c r="BP237" s="1825"/>
      <c r="BQ237" s="1825"/>
      <c r="BR237" s="1857"/>
      <c r="BS237" s="1857"/>
      <c r="BT237" s="1857"/>
      <c r="BU237" s="1857"/>
      <c r="BV237" s="1857"/>
      <c r="BW237" s="1857"/>
      <c r="BX237" s="1857"/>
      <c r="BY237" s="1861"/>
      <c r="FF237" s="339"/>
      <c r="FG237" s="339"/>
    </row>
    <row r="238" spans="1:193" ht="3" customHeight="1">
      <c r="A238" s="339"/>
      <c r="C238" s="1883"/>
      <c r="D238" s="1828"/>
      <c r="E238" s="2008"/>
      <c r="F238" s="2008"/>
      <c r="G238" s="2008"/>
      <c r="H238" s="2008"/>
      <c r="I238" s="2008"/>
      <c r="J238" s="2008"/>
      <c r="K238" s="2008"/>
      <c r="L238" s="2008"/>
      <c r="M238" s="2008"/>
      <c r="N238" s="2008"/>
      <c r="O238" s="2008"/>
      <c r="P238" s="2010"/>
      <c r="Q238" s="2020"/>
      <c r="R238" s="2021"/>
      <c r="S238" s="2021"/>
      <c r="T238" s="2021"/>
      <c r="U238" s="2021"/>
      <c r="V238" s="2021"/>
      <c r="W238" s="2021"/>
      <c r="X238" s="2021"/>
      <c r="Y238" s="2021"/>
      <c r="Z238" s="2027"/>
      <c r="AA238" s="2028"/>
      <c r="AB238" s="2028"/>
      <c r="AC238" s="2028"/>
      <c r="AD238" s="2028"/>
      <c r="AE238" s="2028"/>
      <c r="AF238" s="2028"/>
      <c r="AG238" s="2028"/>
      <c r="AH238" s="2028"/>
      <c r="AI238" s="2028"/>
      <c r="AJ238" s="2028"/>
      <c r="AK238" s="2028"/>
      <c r="AL238" s="2028"/>
      <c r="AM238" s="2028"/>
      <c r="AN238" s="2028"/>
      <c r="AO238" s="2028"/>
      <c r="AP238" s="2028"/>
      <c r="AQ238" s="2028"/>
      <c r="AR238" s="2029"/>
      <c r="AT238" s="2045"/>
      <c r="AU238" s="2046"/>
      <c r="AV238" s="2046"/>
      <c r="AW238" s="2046"/>
      <c r="AX238" s="2046"/>
      <c r="AY238" s="1822"/>
      <c r="AZ238" s="1822"/>
      <c r="BA238" s="1822"/>
      <c r="BB238" s="1822"/>
      <c r="BC238" s="1822"/>
      <c r="BD238" s="1822"/>
      <c r="BE238" s="1822"/>
      <c r="BF238" s="1822"/>
      <c r="BG238" s="1822"/>
      <c r="BH238" s="1822"/>
      <c r="BI238" s="1825"/>
      <c r="BJ238" s="1825"/>
      <c r="BK238" s="1825"/>
      <c r="BL238" s="1825"/>
      <c r="BM238" s="1825"/>
      <c r="BN238" s="1825"/>
      <c r="BO238" s="1825"/>
      <c r="BP238" s="1825"/>
      <c r="BQ238" s="1825"/>
      <c r="BR238" s="1857"/>
      <c r="BS238" s="1857"/>
      <c r="BT238" s="1857"/>
      <c r="BU238" s="1857"/>
      <c r="BV238" s="1857"/>
      <c r="BW238" s="1857"/>
      <c r="BX238" s="1857"/>
      <c r="BY238" s="1861"/>
      <c r="FF238" s="339"/>
      <c r="FG238" s="339"/>
    </row>
    <row r="239" spans="1:193" ht="3" customHeight="1" thickBot="1">
      <c r="A239" s="339"/>
      <c r="C239" s="2006"/>
      <c r="D239" s="2007"/>
      <c r="E239" s="2009"/>
      <c r="F239" s="2009"/>
      <c r="G239" s="2009"/>
      <c r="H239" s="2009"/>
      <c r="I239" s="2009"/>
      <c r="J239" s="2009"/>
      <c r="K239" s="2009"/>
      <c r="L239" s="2009"/>
      <c r="M239" s="2009"/>
      <c r="N239" s="2009"/>
      <c r="O239" s="2009"/>
      <c r="P239" s="2011"/>
      <c r="Q239" s="2022"/>
      <c r="R239" s="2023"/>
      <c r="S239" s="2023"/>
      <c r="T239" s="2023"/>
      <c r="U239" s="2023"/>
      <c r="V239" s="2023"/>
      <c r="W239" s="2023"/>
      <c r="X239" s="2023"/>
      <c r="Y239" s="2023"/>
      <c r="Z239" s="2030"/>
      <c r="AA239" s="2031"/>
      <c r="AB239" s="2031"/>
      <c r="AC239" s="2031"/>
      <c r="AD239" s="2031"/>
      <c r="AE239" s="2031"/>
      <c r="AF239" s="2031"/>
      <c r="AG239" s="2031"/>
      <c r="AH239" s="2031"/>
      <c r="AI239" s="2031"/>
      <c r="AJ239" s="2031"/>
      <c r="AK239" s="2031"/>
      <c r="AL239" s="2031"/>
      <c r="AM239" s="2031"/>
      <c r="AN239" s="2031"/>
      <c r="AO239" s="2031"/>
      <c r="AP239" s="2031"/>
      <c r="AQ239" s="2031"/>
      <c r="AR239" s="2032"/>
      <c r="AT239" s="2045"/>
      <c r="AU239" s="2046"/>
      <c r="AV239" s="2046"/>
      <c r="AW239" s="2046"/>
      <c r="AX239" s="2046"/>
      <c r="AY239" s="1822"/>
      <c r="AZ239" s="1822"/>
      <c r="BA239" s="1822"/>
      <c r="BB239" s="1822"/>
      <c r="BC239" s="1822"/>
      <c r="BD239" s="1822"/>
      <c r="BE239" s="1822"/>
      <c r="BF239" s="1822"/>
      <c r="BG239" s="1822"/>
      <c r="BH239" s="1822"/>
      <c r="BI239" s="1825"/>
      <c r="BJ239" s="1825"/>
      <c r="BK239" s="1825"/>
      <c r="BL239" s="1825"/>
      <c r="BM239" s="1825"/>
      <c r="BN239" s="1825"/>
      <c r="BO239" s="1825"/>
      <c r="BP239" s="1825"/>
      <c r="BQ239" s="1825"/>
      <c r="BR239" s="1857"/>
      <c r="BS239" s="1857"/>
      <c r="BT239" s="1857"/>
      <c r="BU239" s="1857"/>
      <c r="BV239" s="1857"/>
      <c r="BW239" s="1857"/>
      <c r="BX239" s="1857"/>
      <c r="BY239" s="1861"/>
      <c r="FF239" s="339"/>
      <c r="FG239" s="339"/>
    </row>
    <row r="240" spans="1:193" ht="3" customHeight="1">
      <c r="A240" s="339"/>
      <c r="C240" s="2035">
        <v>2</v>
      </c>
      <c r="D240" s="1966"/>
      <c r="E240" s="2036">
        <f>申告書作成!D189</f>
        <v>0</v>
      </c>
      <c r="F240" s="2036"/>
      <c r="G240" s="2036"/>
      <c r="H240" s="2036"/>
      <c r="I240" s="2036"/>
      <c r="J240" s="2036"/>
      <c r="K240" s="2036"/>
      <c r="L240" s="2036"/>
      <c r="M240" s="2036"/>
      <c r="N240" s="2036">
        <f>申告書作成!L189</f>
        <v>0</v>
      </c>
      <c r="O240" s="2036"/>
      <c r="P240" s="2036"/>
      <c r="Q240" s="2037">
        <f>申告書作成!N189</f>
        <v>0</v>
      </c>
      <c r="R240" s="2037"/>
      <c r="S240" s="2037"/>
      <c r="T240" s="2037"/>
      <c r="U240" s="2037"/>
      <c r="V240" s="2037"/>
      <c r="W240" s="2037"/>
      <c r="X240" s="2037"/>
      <c r="Y240" s="2037"/>
      <c r="Z240" s="2036">
        <f>申告書作成!R189</f>
        <v>0</v>
      </c>
      <c r="AA240" s="2036"/>
      <c r="AB240" s="2036"/>
      <c r="AC240" s="2036"/>
      <c r="AD240" s="2036"/>
      <c r="AE240" s="2039">
        <f>申告書作成!V189</f>
        <v>0</v>
      </c>
      <c r="AF240" s="2040"/>
      <c r="AG240" s="2040"/>
      <c r="AH240" s="2040"/>
      <c r="AI240" s="2040"/>
      <c r="AJ240" s="2040"/>
      <c r="AK240" s="2040"/>
      <c r="AL240" s="2040"/>
      <c r="AM240" s="2040"/>
      <c r="AN240" s="2040"/>
      <c r="AO240" s="2040"/>
      <c r="AP240" s="2040"/>
      <c r="AQ240" s="2040"/>
      <c r="AR240" s="2049" t="s">
        <v>171</v>
      </c>
      <c r="AT240" s="2045"/>
      <c r="AU240" s="2046"/>
      <c r="AV240" s="2046"/>
      <c r="AW240" s="2046"/>
      <c r="AX240" s="2046"/>
      <c r="AY240" s="1822"/>
      <c r="AZ240" s="1822"/>
      <c r="BA240" s="1822"/>
      <c r="BB240" s="1822"/>
      <c r="BC240" s="1822"/>
      <c r="BD240" s="1822"/>
      <c r="BE240" s="1822"/>
      <c r="BF240" s="1822"/>
      <c r="BG240" s="1822"/>
      <c r="BH240" s="1822"/>
      <c r="BI240" s="1825"/>
      <c r="BJ240" s="1825"/>
      <c r="BK240" s="1825"/>
      <c r="BL240" s="1825"/>
      <c r="BM240" s="1825"/>
      <c r="BN240" s="1825"/>
      <c r="BO240" s="1825"/>
      <c r="BP240" s="1825"/>
      <c r="BQ240" s="1825"/>
      <c r="BR240" s="1857"/>
      <c r="BS240" s="1857"/>
      <c r="BT240" s="1857"/>
      <c r="BU240" s="1857"/>
      <c r="BV240" s="1857"/>
      <c r="BW240" s="1857"/>
      <c r="BX240" s="1857"/>
      <c r="BY240" s="1861"/>
      <c r="FF240" s="339"/>
      <c r="FG240" s="339"/>
    </row>
    <row r="241" spans="1:163" ht="3" customHeight="1">
      <c r="A241" s="339"/>
      <c r="C241" s="1883"/>
      <c r="D241" s="1828"/>
      <c r="E241" s="2008"/>
      <c r="F241" s="2008"/>
      <c r="G241" s="2008"/>
      <c r="H241" s="2008"/>
      <c r="I241" s="2008"/>
      <c r="J241" s="2008"/>
      <c r="K241" s="2008"/>
      <c r="L241" s="2008"/>
      <c r="M241" s="2008"/>
      <c r="N241" s="2008"/>
      <c r="O241" s="2008"/>
      <c r="P241" s="2008"/>
      <c r="Q241" s="2012"/>
      <c r="R241" s="2012"/>
      <c r="S241" s="2012"/>
      <c r="T241" s="2012"/>
      <c r="U241" s="2012"/>
      <c r="V241" s="2012"/>
      <c r="W241" s="2012"/>
      <c r="X241" s="2012"/>
      <c r="Y241" s="2012"/>
      <c r="Z241" s="2008"/>
      <c r="AA241" s="2008"/>
      <c r="AB241" s="2008"/>
      <c r="AC241" s="2008"/>
      <c r="AD241" s="2008"/>
      <c r="AE241" s="2041"/>
      <c r="AF241" s="2042"/>
      <c r="AG241" s="2042"/>
      <c r="AH241" s="2042"/>
      <c r="AI241" s="2042"/>
      <c r="AJ241" s="2042"/>
      <c r="AK241" s="2042"/>
      <c r="AL241" s="2042"/>
      <c r="AM241" s="2042"/>
      <c r="AN241" s="2042"/>
      <c r="AO241" s="2042"/>
      <c r="AP241" s="2042"/>
      <c r="AQ241" s="2042"/>
      <c r="AR241" s="2050"/>
      <c r="AT241" s="2045"/>
      <c r="AU241" s="2046"/>
      <c r="AV241" s="2046"/>
      <c r="AW241" s="2046"/>
      <c r="AX241" s="2046"/>
      <c r="AY241" s="1822"/>
      <c r="AZ241" s="1822"/>
      <c r="BA241" s="1822"/>
      <c r="BB241" s="1822"/>
      <c r="BC241" s="1822"/>
      <c r="BD241" s="1822"/>
      <c r="BE241" s="1822"/>
      <c r="BF241" s="1822"/>
      <c r="BG241" s="1822"/>
      <c r="BH241" s="1822"/>
      <c r="BI241" s="1825"/>
      <c r="BJ241" s="1825"/>
      <c r="BK241" s="1825"/>
      <c r="BL241" s="1825"/>
      <c r="BM241" s="1825"/>
      <c r="BN241" s="1825"/>
      <c r="BO241" s="1825"/>
      <c r="BP241" s="1825"/>
      <c r="BQ241" s="1825"/>
      <c r="BR241" s="1857"/>
      <c r="BS241" s="1857"/>
      <c r="BT241" s="1857"/>
      <c r="BU241" s="1857"/>
      <c r="BV241" s="1857"/>
      <c r="BW241" s="1857"/>
      <c r="BX241" s="1857"/>
      <c r="BY241" s="1861"/>
      <c r="FF241" s="339"/>
      <c r="FG241" s="339"/>
    </row>
    <row r="242" spans="1:163" ht="3" customHeight="1">
      <c r="A242" s="339"/>
      <c r="C242" s="1883"/>
      <c r="D242" s="1828"/>
      <c r="E242" s="2008"/>
      <c r="F242" s="2008"/>
      <c r="G242" s="2008"/>
      <c r="H242" s="2008"/>
      <c r="I242" s="2008"/>
      <c r="J242" s="2008"/>
      <c r="K242" s="2008"/>
      <c r="L242" s="2008"/>
      <c r="M242" s="2008"/>
      <c r="N242" s="2008"/>
      <c r="O242" s="2008"/>
      <c r="P242" s="2008"/>
      <c r="Q242" s="2012"/>
      <c r="R242" s="2012"/>
      <c r="S242" s="2012"/>
      <c r="T242" s="2012"/>
      <c r="U242" s="2012"/>
      <c r="V242" s="2012"/>
      <c r="W242" s="2012"/>
      <c r="X242" s="2012"/>
      <c r="Y242" s="2012"/>
      <c r="Z242" s="2008"/>
      <c r="AA242" s="2008"/>
      <c r="AB242" s="2008"/>
      <c r="AC242" s="2008"/>
      <c r="AD242" s="2008"/>
      <c r="AE242" s="2041"/>
      <c r="AF242" s="2042"/>
      <c r="AG242" s="2042"/>
      <c r="AH242" s="2042"/>
      <c r="AI242" s="2042"/>
      <c r="AJ242" s="2042"/>
      <c r="AK242" s="2042"/>
      <c r="AL242" s="2042"/>
      <c r="AM242" s="2042"/>
      <c r="AN242" s="2042"/>
      <c r="AO242" s="2042"/>
      <c r="AP242" s="2042"/>
      <c r="AQ242" s="2042"/>
      <c r="AR242" s="2050"/>
      <c r="AT242" s="2045">
        <f>申告書作成!D170</f>
        <v>0</v>
      </c>
      <c r="AU242" s="2046"/>
      <c r="AV242" s="2046"/>
      <c r="AW242" s="2046"/>
      <c r="AX242" s="2046"/>
      <c r="AY242" s="1822">
        <f>申告書作成!H170</f>
        <v>0</v>
      </c>
      <c r="AZ242" s="1822"/>
      <c r="BA242" s="1822"/>
      <c r="BB242" s="1822"/>
      <c r="BC242" s="1822"/>
      <c r="BD242" s="1822"/>
      <c r="BE242" s="1822"/>
      <c r="BF242" s="1822"/>
      <c r="BG242" s="1822"/>
      <c r="BH242" s="1822"/>
      <c r="BI242" s="1824">
        <f>申告書作成!O170</f>
        <v>0</v>
      </c>
      <c r="BJ242" s="1825"/>
      <c r="BK242" s="1825"/>
      <c r="BL242" s="1825"/>
      <c r="BM242" s="1825"/>
      <c r="BN242" s="1825"/>
      <c r="BO242" s="1825"/>
      <c r="BP242" s="1825"/>
      <c r="BQ242" s="1825"/>
      <c r="BR242" s="1857">
        <f>申告書作成!V170</f>
        <v>0</v>
      </c>
      <c r="BS242" s="1857"/>
      <c r="BT242" s="1862">
        <f>申告書作成!Z170</f>
        <v>0</v>
      </c>
      <c r="BU242" s="1857"/>
      <c r="BV242" s="1857"/>
      <c r="BW242" s="1857"/>
      <c r="BX242" s="1857"/>
      <c r="BY242" s="1861"/>
      <c r="FF242" s="339"/>
      <c r="FG242" s="339"/>
    </row>
    <row r="243" spans="1:163" ht="3" customHeight="1">
      <c r="A243" s="339"/>
      <c r="C243" s="1883"/>
      <c r="D243" s="1828"/>
      <c r="E243" s="2008"/>
      <c r="F243" s="2008"/>
      <c r="G243" s="2008"/>
      <c r="H243" s="2008"/>
      <c r="I243" s="2008"/>
      <c r="J243" s="2008"/>
      <c r="K243" s="2008"/>
      <c r="L243" s="2008"/>
      <c r="M243" s="2008"/>
      <c r="N243" s="2008"/>
      <c r="O243" s="2008"/>
      <c r="P243" s="2008"/>
      <c r="Q243" s="2012"/>
      <c r="R243" s="2012"/>
      <c r="S243" s="2012"/>
      <c r="T243" s="2012"/>
      <c r="U243" s="2012"/>
      <c r="V243" s="2012"/>
      <c r="W243" s="2012"/>
      <c r="X243" s="2012"/>
      <c r="Y243" s="2012"/>
      <c r="Z243" s="2008"/>
      <c r="AA243" s="2008"/>
      <c r="AB243" s="2008"/>
      <c r="AC243" s="2008"/>
      <c r="AD243" s="2008"/>
      <c r="AE243" s="2041"/>
      <c r="AF243" s="2042"/>
      <c r="AG243" s="2042"/>
      <c r="AH243" s="2042"/>
      <c r="AI243" s="2042"/>
      <c r="AJ243" s="2042"/>
      <c r="AK243" s="2042"/>
      <c r="AL243" s="2042"/>
      <c r="AM243" s="2042"/>
      <c r="AN243" s="2042"/>
      <c r="AO243" s="2042"/>
      <c r="AP243" s="2042"/>
      <c r="AQ243" s="2042"/>
      <c r="AR243" s="2050"/>
      <c r="AT243" s="2045"/>
      <c r="AU243" s="2046"/>
      <c r="AV243" s="2046"/>
      <c r="AW243" s="2046"/>
      <c r="AX243" s="2046"/>
      <c r="AY243" s="1822"/>
      <c r="AZ243" s="1822"/>
      <c r="BA243" s="1822"/>
      <c r="BB243" s="1822"/>
      <c r="BC243" s="1822"/>
      <c r="BD243" s="1822"/>
      <c r="BE243" s="1822"/>
      <c r="BF243" s="1822"/>
      <c r="BG243" s="1822"/>
      <c r="BH243" s="1822"/>
      <c r="BI243" s="1825"/>
      <c r="BJ243" s="1825"/>
      <c r="BK243" s="1825"/>
      <c r="BL243" s="1825"/>
      <c r="BM243" s="1825"/>
      <c r="BN243" s="1825"/>
      <c r="BO243" s="1825"/>
      <c r="BP243" s="1825"/>
      <c r="BQ243" s="1825"/>
      <c r="BR243" s="1857"/>
      <c r="BS243" s="1857"/>
      <c r="BT243" s="1857"/>
      <c r="BU243" s="1857"/>
      <c r="BV243" s="1857"/>
      <c r="BW243" s="1857"/>
      <c r="BX243" s="1857"/>
      <c r="BY243" s="1861"/>
      <c r="FF243" s="339"/>
      <c r="FG243" s="339"/>
    </row>
    <row r="244" spans="1:163" ht="3" customHeight="1" thickBot="1">
      <c r="A244" s="339"/>
      <c r="C244" s="1883"/>
      <c r="D244" s="1828"/>
      <c r="E244" s="2008"/>
      <c r="F244" s="2008"/>
      <c r="G244" s="2008"/>
      <c r="H244" s="2008"/>
      <c r="I244" s="2008"/>
      <c r="J244" s="2008"/>
      <c r="K244" s="2008"/>
      <c r="L244" s="2008"/>
      <c r="M244" s="2008"/>
      <c r="N244" s="2008"/>
      <c r="O244" s="2008"/>
      <c r="P244" s="2008"/>
      <c r="Q244" s="2013"/>
      <c r="R244" s="2013"/>
      <c r="S244" s="2013"/>
      <c r="T244" s="2013"/>
      <c r="U244" s="2013"/>
      <c r="V244" s="2013"/>
      <c r="W244" s="2013"/>
      <c r="X244" s="2013"/>
      <c r="Y244" s="2013"/>
      <c r="Z244" s="2038"/>
      <c r="AA244" s="2038"/>
      <c r="AB244" s="2038"/>
      <c r="AC244" s="2038"/>
      <c r="AD244" s="2038"/>
      <c r="AE244" s="2043"/>
      <c r="AF244" s="2044"/>
      <c r="AG244" s="2044"/>
      <c r="AH244" s="2044"/>
      <c r="AI244" s="2044"/>
      <c r="AJ244" s="2044"/>
      <c r="AK244" s="2044"/>
      <c r="AL244" s="2044"/>
      <c r="AM244" s="2044"/>
      <c r="AN244" s="2044"/>
      <c r="AO244" s="2044"/>
      <c r="AP244" s="2044"/>
      <c r="AQ244" s="2044"/>
      <c r="AR244" s="2051"/>
      <c r="AT244" s="2045"/>
      <c r="AU244" s="2046"/>
      <c r="AV244" s="2046"/>
      <c r="AW244" s="2046"/>
      <c r="AX244" s="2046"/>
      <c r="AY244" s="1822"/>
      <c r="AZ244" s="1822"/>
      <c r="BA244" s="1822"/>
      <c r="BB244" s="1822"/>
      <c r="BC244" s="1822"/>
      <c r="BD244" s="1822"/>
      <c r="BE244" s="1822"/>
      <c r="BF244" s="1822"/>
      <c r="BG244" s="1822"/>
      <c r="BH244" s="1822"/>
      <c r="BI244" s="1825"/>
      <c r="BJ244" s="1825"/>
      <c r="BK244" s="1825"/>
      <c r="BL244" s="1825"/>
      <c r="BM244" s="1825"/>
      <c r="BN244" s="1825"/>
      <c r="BO244" s="1825"/>
      <c r="BP244" s="1825"/>
      <c r="BQ244" s="1825"/>
      <c r="BR244" s="1857"/>
      <c r="BS244" s="1857"/>
      <c r="BT244" s="1857"/>
      <c r="BU244" s="1857"/>
      <c r="BV244" s="1857"/>
      <c r="BW244" s="1857"/>
      <c r="BX244" s="1857"/>
      <c r="BY244" s="1861"/>
      <c r="FF244" s="339"/>
      <c r="FG244" s="339"/>
    </row>
    <row r="245" spans="1:163" ht="3" customHeight="1">
      <c r="A245" s="339"/>
      <c r="C245" s="1883"/>
      <c r="D245" s="1828"/>
      <c r="E245" s="2008"/>
      <c r="F245" s="2008"/>
      <c r="G245" s="2008"/>
      <c r="H245" s="2008"/>
      <c r="I245" s="2008"/>
      <c r="J245" s="2008"/>
      <c r="K245" s="2008"/>
      <c r="L245" s="2008"/>
      <c r="M245" s="2008"/>
      <c r="N245" s="2008"/>
      <c r="O245" s="2008"/>
      <c r="P245" s="2010"/>
      <c r="Q245" s="2018" t="s">
        <v>107</v>
      </c>
      <c r="R245" s="2019"/>
      <c r="S245" s="2019"/>
      <c r="T245" s="2019"/>
      <c r="U245" s="2019"/>
      <c r="V245" s="2019"/>
      <c r="W245" s="2019"/>
      <c r="X245" s="2019"/>
      <c r="Y245" s="2019"/>
      <c r="Z245" s="2052">
        <f>申告書作成!R190</f>
        <v>0</v>
      </c>
      <c r="AA245" s="2052"/>
      <c r="AB245" s="2052"/>
      <c r="AC245" s="2052"/>
      <c r="AD245" s="2052"/>
      <c r="AE245" s="2052"/>
      <c r="AF245" s="2052"/>
      <c r="AG245" s="2052"/>
      <c r="AH245" s="2052"/>
      <c r="AI245" s="2052"/>
      <c r="AJ245" s="2052"/>
      <c r="AK245" s="2052"/>
      <c r="AL245" s="2052"/>
      <c r="AM245" s="2052"/>
      <c r="AN245" s="2052"/>
      <c r="AO245" s="2052"/>
      <c r="AP245" s="2052"/>
      <c r="AQ245" s="2052"/>
      <c r="AR245" s="2053"/>
      <c r="AT245" s="2045"/>
      <c r="AU245" s="2046"/>
      <c r="AV245" s="2046"/>
      <c r="AW245" s="2046"/>
      <c r="AX245" s="2046"/>
      <c r="AY245" s="1822"/>
      <c r="AZ245" s="1822"/>
      <c r="BA245" s="1822"/>
      <c r="BB245" s="1822"/>
      <c r="BC245" s="1822"/>
      <c r="BD245" s="1822"/>
      <c r="BE245" s="1822"/>
      <c r="BF245" s="1822"/>
      <c r="BG245" s="1822"/>
      <c r="BH245" s="1822"/>
      <c r="BI245" s="1825"/>
      <c r="BJ245" s="1825"/>
      <c r="BK245" s="1825"/>
      <c r="BL245" s="1825"/>
      <c r="BM245" s="1825"/>
      <c r="BN245" s="1825"/>
      <c r="BO245" s="1825"/>
      <c r="BP245" s="1825"/>
      <c r="BQ245" s="1825"/>
      <c r="BR245" s="1857"/>
      <c r="BS245" s="1857"/>
      <c r="BT245" s="1857"/>
      <c r="BU245" s="1857"/>
      <c r="BV245" s="1857"/>
      <c r="BW245" s="1857"/>
      <c r="BX245" s="1857"/>
      <c r="BY245" s="1861"/>
      <c r="FF245" s="339"/>
      <c r="FG245" s="339"/>
    </row>
    <row r="246" spans="1:163" ht="3" customHeight="1">
      <c r="A246" s="339"/>
      <c r="C246" s="1883"/>
      <c r="D246" s="1828"/>
      <c r="E246" s="2008"/>
      <c r="F246" s="2008"/>
      <c r="G246" s="2008"/>
      <c r="H246" s="2008"/>
      <c r="I246" s="2008"/>
      <c r="J246" s="2008"/>
      <c r="K246" s="2008"/>
      <c r="L246" s="2008"/>
      <c r="M246" s="2008"/>
      <c r="N246" s="2008"/>
      <c r="O246" s="2008"/>
      <c r="P246" s="2010"/>
      <c r="Q246" s="2020"/>
      <c r="R246" s="2021"/>
      <c r="S246" s="2021"/>
      <c r="T246" s="2021"/>
      <c r="U246" s="2021"/>
      <c r="V246" s="2021"/>
      <c r="W246" s="2021"/>
      <c r="X246" s="2021"/>
      <c r="Y246" s="2021"/>
      <c r="Z246" s="2054"/>
      <c r="AA246" s="2054"/>
      <c r="AB246" s="2054"/>
      <c r="AC246" s="2054"/>
      <c r="AD246" s="2054"/>
      <c r="AE246" s="2054"/>
      <c r="AF246" s="2054"/>
      <c r="AG246" s="2054"/>
      <c r="AH246" s="2054"/>
      <c r="AI246" s="2054"/>
      <c r="AJ246" s="2054"/>
      <c r="AK246" s="2054"/>
      <c r="AL246" s="2054"/>
      <c r="AM246" s="2054"/>
      <c r="AN246" s="2054"/>
      <c r="AO246" s="2054"/>
      <c r="AP246" s="2054"/>
      <c r="AQ246" s="2054"/>
      <c r="AR246" s="2055"/>
      <c r="AT246" s="2045"/>
      <c r="AU246" s="2046"/>
      <c r="AV246" s="2046"/>
      <c r="AW246" s="2046"/>
      <c r="AX246" s="2046"/>
      <c r="AY246" s="1822"/>
      <c r="AZ246" s="1822"/>
      <c r="BA246" s="1822"/>
      <c r="BB246" s="1822"/>
      <c r="BC246" s="1822"/>
      <c r="BD246" s="1822"/>
      <c r="BE246" s="1822"/>
      <c r="BF246" s="1822"/>
      <c r="BG246" s="1822"/>
      <c r="BH246" s="1822"/>
      <c r="BI246" s="1825"/>
      <c r="BJ246" s="1825"/>
      <c r="BK246" s="1825"/>
      <c r="BL246" s="1825"/>
      <c r="BM246" s="1825"/>
      <c r="BN246" s="1825"/>
      <c r="BO246" s="1825"/>
      <c r="BP246" s="1825"/>
      <c r="BQ246" s="1825"/>
      <c r="BR246" s="1857"/>
      <c r="BS246" s="1857"/>
      <c r="BT246" s="1857"/>
      <c r="BU246" s="1857"/>
      <c r="BV246" s="1857"/>
      <c r="BW246" s="1857"/>
      <c r="BX246" s="1857"/>
      <c r="BY246" s="1861"/>
      <c r="FF246" s="339"/>
      <c r="FG246" s="339"/>
    </row>
    <row r="247" spans="1:163" ht="3" customHeight="1" thickBot="1">
      <c r="A247" s="339"/>
      <c r="C247" s="2006"/>
      <c r="D247" s="2007"/>
      <c r="E247" s="2009"/>
      <c r="F247" s="2009"/>
      <c r="G247" s="2009"/>
      <c r="H247" s="2009"/>
      <c r="I247" s="2009"/>
      <c r="J247" s="2009"/>
      <c r="K247" s="2009"/>
      <c r="L247" s="2009"/>
      <c r="M247" s="2009"/>
      <c r="N247" s="2009"/>
      <c r="O247" s="2009"/>
      <c r="P247" s="2011"/>
      <c r="Q247" s="2022"/>
      <c r="R247" s="2023"/>
      <c r="S247" s="2023"/>
      <c r="T247" s="2023"/>
      <c r="U247" s="2023"/>
      <c r="V247" s="2023"/>
      <c r="W247" s="2023"/>
      <c r="X247" s="2023"/>
      <c r="Y247" s="2023"/>
      <c r="Z247" s="2056"/>
      <c r="AA247" s="2056"/>
      <c r="AB247" s="2056"/>
      <c r="AC247" s="2056"/>
      <c r="AD247" s="2056"/>
      <c r="AE247" s="2056"/>
      <c r="AF247" s="2056"/>
      <c r="AG247" s="2056"/>
      <c r="AH247" s="2056"/>
      <c r="AI247" s="2056"/>
      <c r="AJ247" s="2056"/>
      <c r="AK247" s="2056"/>
      <c r="AL247" s="2056"/>
      <c r="AM247" s="2056"/>
      <c r="AN247" s="2056"/>
      <c r="AO247" s="2056"/>
      <c r="AP247" s="2056"/>
      <c r="AQ247" s="2056"/>
      <c r="AR247" s="2057"/>
      <c r="AT247" s="2047"/>
      <c r="AU247" s="2048"/>
      <c r="AV247" s="2048"/>
      <c r="AW247" s="2048"/>
      <c r="AX247" s="2048"/>
      <c r="AY247" s="1823"/>
      <c r="AZ247" s="1823"/>
      <c r="BA247" s="1823"/>
      <c r="BB247" s="1823"/>
      <c r="BC247" s="1823"/>
      <c r="BD247" s="1823"/>
      <c r="BE247" s="1823"/>
      <c r="BF247" s="1823"/>
      <c r="BG247" s="1823"/>
      <c r="BH247" s="1823"/>
      <c r="BI247" s="1826"/>
      <c r="BJ247" s="1826"/>
      <c r="BK247" s="1826"/>
      <c r="BL247" s="1826"/>
      <c r="BM247" s="1826"/>
      <c r="BN247" s="1826"/>
      <c r="BO247" s="1826"/>
      <c r="BP247" s="1826"/>
      <c r="BQ247" s="1826"/>
      <c r="BR247" s="1858"/>
      <c r="BS247" s="1858"/>
      <c r="BT247" s="1858"/>
      <c r="BU247" s="1858"/>
      <c r="BV247" s="1858"/>
      <c r="BW247" s="1858"/>
      <c r="BX247" s="1858"/>
      <c r="BY247" s="1863"/>
      <c r="FF247" s="339"/>
      <c r="FG247" s="339"/>
    </row>
    <row r="248" spans="1:163" ht="3" customHeight="1">
      <c r="A248" s="339"/>
      <c r="BP248" s="378"/>
      <c r="BQ248" s="378"/>
      <c r="BR248" s="379"/>
      <c r="BS248" s="379"/>
      <c r="BT248" s="379"/>
      <c r="BU248" s="379"/>
      <c r="BV248" s="379"/>
      <c r="BW248" s="379"/>
      <c r="BX248" s="380"/>
      <c r="FF248" s="339"/>
      <c r="FG248" s="339"/>
    </row>
    <row r="249" spans="1:163" ht="3" customHeight="1">
      <c r="A249" s="339"/>
      <c r="C249" s="1835" t="s">
        <v>754</v>
      </c>
      <c r="D249" s="1835"/>
      <c r="E249" s="1835"/>
      <c r="F249" s="1835"/>
      <c r="G249" s="1835"/>
      <c r="H249" s="1835"/>
      <c r="I249" s="1835"/>
      <c r="J249" s="1835"/>
      <c r="K249" s="1835"/>
      <c r="L249" s="1835"/>
      <c r="M249" s="1835"/>
      <c r="N249" s="1835"/>
      <c r="O249" s="1835"/>
      <c r="P249" s="1835"/>
      <c r="Q249" s="1835"/>
      <c r="R249" s="373"/>
      <c r="S249" s="373"/>
      <c r="T249" s="373"/>
      <c r="U249" s="373"/>
      <c r="V249" s="373"/>
      <c r="W249" s="373"/>
      <c r="X249" s="373"/>
      <c r="Y249" s="373"/>
      <c r="Z249" s="373"/>
      <c r="AA249" s="373"/>
      <c r="AB249" s="373"/>
      <c r="AC249" s="373"/>
      <c r="AD249" s="373"/>
      <c r="AE249" s="373"/>
      <c r="AF249" s="373"/>
      <c r="AG249" s="373"/>
      <c r="AH249" s="373"/>
      <c r="AI249" s="373"/>
      <c r="AJ249" s="373"/>
      <c r="AK249" s="381"/>
      <c r="AL249" s="381"/>
      <c r="AM249" s="381"/>
      <c r="AN249" s="381"/>
      <c r="AO249" s="381"/>
      <c r="AP249" s="374"/>
      <c r="AQ249" s="374"/>
      <c r="AR249" s="374"/>
      <c r="AS249" s="374"/>
      <c r="AT249" s="374"/>
      <c r="AU249" s="374"/>
      <c r="AV249" s="374"/>
      <c r="AW249" s="374"/>
      <c r="AX249" s="374"/>
      <c r="AY249" s="374"/>
      <c r="AZ249" s="374"/>
      <c r="BA249" s="374"/>
      <c r="BB249" s="374"/>
      <c r="BC249" s="374"/>
      <c r="BD249" s="374"/>
      <c r="BE249" s="374"/>
      <c r="BF249" s="374"/>
      <c r="BG249" s="374"/>
      <c r="BH249" s="374"/>
      <c r="BI249" s="374"/>
      <c r="BJ249" s="374"/>
      <c r="BK249" s="374"/>
      <c r="BL249" s="374"/>
      <c r="BM249" s="374"/>
      <c r="BN249" s="374"/>
      <c r="BO249" s="374"/>
      <c r="BP249" s="374"/>
      <c r="BQ249" s="374"/>
      <c r="BR249" s="374"/>
      <c r="BS249" s="374"/>
      <c r="BT249" s="374"/>
      <c r="BU249" s="374"/>
      <c r="BV249" s="374"/>
      <c r="BW249" s="374"/>
      <c r="FF249" s="345"/>
      <c r="FG249" s="345"/>
    </row>
    <row r="250" spans="1:163" ht="3" customHeight="1">
      <c r="A250" s="339"/>
      <c r="C250" s="1835"/>
      <c r="D250" s="1835"/>
      <c r="E250" s="1835"/>
      <c r="F250" s="1835"/>
      <c r="G250" s="1835"/>
      <c r="H250" s="1835"/>
      <c r="I250" s="1835"/>
      <c r="J250" s="1835"/>
      <c r="K250" s="1835"/>
      <c r="L250" s="1835"/>
      <c r="M250" s="1835"/>
      <c r="N250" s="1835"/>
      <c r="O250" s="1835"/>
      <c r="P250" s="1835"/>
      <c r="Q250" s="1835"/>
      <c r="R250" s="373"/>
      <c r="S250" s="373"/>
      <c r="T250" s="373"/>
      <c r="U250" s="373"/>
      <c r="V250" s="373"/>
      <c r="W250" s="373"/>
      <c r="X250" s="373"/>
      <c r="Y250" s="373"/>
      <c r="Z250" s="373"/>
      <c r="AA250" s="373"/>
      <c r="AB250" s="373"/>
      <c r="AC250" s="373"/>
      <c r="AD250" s="373"/>
      <c r="AE250" s="373"/>
      <c r="AF250" s="373"/>
      <c r="AG250" s="373"/>
      <c r="AH250" s="373"/>
      <c r="AI250" s="373"/>
      <c r="AJ250" s="373"/>
      <c r="AK250" s="381"/>
      <c r="AL250" s="381"/>
      <c r="AM250" s="381"/>
      <c r="AN250" s="381"/>
      <c r="AO250" s="381"/>
      <c r="AP250" s="374"/>
      <c r="AQ250" s="374"/>
      <c r="AR250" s="374"/>
      <c r="AS250" s="374"/>
      <c r="AT250" s="374"/>
      <c r="AU250" s="374"/>
      <c r="AV250" s="374"/>
      <c r="AW250" s="374"/>
      <c r="AX250" s="374"/>
      <c r="AY250" s="374"/>
      <c r="AZ250" s="374"/>
      <c r="BA250" s="374"/>
      <c r="BB250" s="374"/>
      <c r="BC250" s="374"/>
      <c r="BD250" s="374"/>
      <c r="BE250" s="374"/>
      <c r="BF250" s="374"/>
      <c r="BG250" s="374"/>
      <c r="BH250" s="374"/>
      <c r="BI250" s="374"/>
      <c r="BJ250" s="374"/>
      <c r="BK250" s="374"/>
      <c r="BL250" s="374"/>
      <c r="BM250" s="374"/>
      <c r="BN250" s="374"/>
      <c r="BO250" s="374"/>
      <c r="BP250" s="374"/>
      <c r="BQ250" s="374"/>
      <c r="BR250" s="374"/>
      <c r="BS250" s="374"/>
      <c r="BT250" s="374"/>
      <c r="BU250" s="374"/>
      <c r="BV250" s="374"/>
      <c r="BW250" s="374"/>
      <c r="FF250" s="345"/>
      <c r="FG250" s="345"/>
    </row>
    <row r="251" spans="1:163" ht="3" customHeight="1" thickBot="1">
      <c r="A251" s="339"/>
      <c r="C251" s="1835"/>
      <c r="D251" s="1835"/>
      <c r="E251" s="1835"/>
      <c r="F251" s="1835"/>
      <c r="G251" s="1835"/>
      <c r="H251" s="1835"/>
      <c r="I251" s="1835"/>
      <c r="J251" s="1835"/>
      <c r="K251" s="1835"/>
      <c r="L251" s="1835"/>
      <c r="M251" s="1835"/>
      <c r="N251" s="1835"/>
      <c r="O251" s="1835"/>
      <c r="P251" s="1835"/>
      <c r="Q251" s="1835"/>
      <c r="R251" s="373"/>
      <c r="S251" s="373"/>
      <c r="T251" s="373"/>
      <c r="U251" s="373"/>
      <c r="V251" s="373"/>
      <c r="W251" s="373"/>
      <c r="X251" s="373"/>
      <c r="Y251" s="373"/>
      <c r="Z251" s="373"/>
      <c r="AA251" s="373"/>
      <c r="AB251" s="373"/>
      <c r="AC251" s="373"/>
      <c r="AD251" s="373"/>
      <c r="AE251" s="373"/>
      <c r="AF251" s="373"/>
      <c r="AG251" s="373"/>
      <c r="AH251" s="373"/>
      <c r="AI251" s="373"/>
      <c r="AJ251" s="373"/>
      <c r="AK251" s="381"/>
      <c r="AL251" s="381"/>
      <c r="AM251" s="381"/>
      <c r="AN251" s="381"/>
      <c r="AO251" s="381"/>
      <c r="AP251" s="374"/>
      <c r="AQ251" s="374"/>
      <c r="AR251" s="374"/>
      <c r="AS251" s="374"/>
      <c r="AT251" s="374"/>
      <c r="AU251" s="374"/>
      <c r="AV251" s="374"/>
      <c r="AW251" s="374"/>
      <c r="AX251" s="374"/>
      <c r="AY251" s="374"/>
      <c r="AZ251" s="374"/>
      <c r="BA251" s="374"/>
      <c r="BB251" s="374"/>
      <c r="BC251" s="374"/>
      <c r="BD251" s="374"/>
      <c r="BE251" s="374"/>
      <c r="BF251" s="374"/>
      <c r="BG251" s="374"/>
      <c r="BH251" s="374"/>
      <c r="BI251" s="374"/>
      <c r="BJ251" s="374"/>
      <c r="BK251" s="374"/>
      <c r="BL251" s="374"/>
      <c r="BM251" s="374"/>
      <c r="BN251" s="374"/>
      <c r="BO251" s="374"/>
      <c r="BP251" s="374"/>
      <c r="BQ251" s="374"/>
      <c r="BR251" s="374"/>
      <c r="BS251" s="374"/>
      <c r="BT251" s="374"/>
      <c r="BU251" s="374"/>
      <c r="BV251" s="374"/>
      <c r="BW251" s="374"/>
      <c r="CO251" s="382"/>
      <c r="CP251" s="382"/>
      <c r="CQ251" s="382"/>
      <c r="CR251" s="382"/>
      <c r="CS251" s="382"/>
      <c r="CT251" s="382"/>
      <c r="CU251" s="382"/>
      <c r="CV251" s="382"/>
      <c r="CW251" s="382"/>
      <c r="CX251" s="382"/>
      <c r="CY251" s="382"/>
      <c r="CZ251" s="382"/>
      <c r="DA251" s="382"/>
      <c r="DB251" s="382"/>
      <c r="DC251" s="382"/>
      <c r="DD251" s="382"/>
      <c r="DE251" s="382"/>
      <c r="DF251" s="382"/>
      <c r="DG251" s="382"/>
      <c r="DH251" s="382"/>
      <c r="DI251" s="382"/>
      <c r="DJ251" s="382"/>
      <c r="DK251" s="382"/>
      <c r="DL251" s="382"/>
      <c r="DM251" s="382"/>
      <c r="FF251" s="345"/>
      <c r="FG251" s="345"/>
    </row>
    <row r="252" spans="1:163" ht="3" customHeight="1">
      <c r="A252" s="339"/>
      <c r="C252" s="1882" t="s">
        <v>755</v>
      </c>
      <c r="D252" s="1827"/>
      <c r="E252" s="1827"/>
      <c r="F252" s="1827"/>
      <c r="G252" s="1827"/>
      <c r="H252" s="1827"/>
      <c r="I252" s="1827"/>
      <c r="J252" s="1827"/>
      <c r="K252" s="1827"/>
      <c r="L252" s="1827" t="s">
        <v>756</v>
      </c>
      <c r="M252" s="1827"/>
      <c r="N252" s="1827"/>
      <c r="O252" s="1827"/>
      <c r="P252" s="1827" t="s">
        <v>757</v>
      </c>
      <c r="Q252" s="1827"/>
      <c r="R252" s="1827"/>
      <c r="S252" s="1827"/>
      <c r="T252" s="1827"/>
      <c r="U252" s="1827"/>
      <c r="V252" s="1827"/>
      <c r="W252" s="1827"/>
      <c r="X252" s="1827"/>
      <c r="Y252" s="1827"/>
      <c r="Z252" s="1827"/>
      <c r="AA252" s="1827" t="s">
        <v>758</v>
      </c>
      <c r="AB252" s="1827"/>
      <c r="AC252" s="1827"/>
      <c r="AD252" s="1827" t="s">
        <v>759</v>
      </c>
      <c r="AE252" s="1827"/>
      <c r="AF252" s="1827"/>
      <c r="AG252" s="1827" t="s">
        <v>723</v>
      </c>
      <c r="AH252" s="1827"/>
      <c r="AI252" s="1827"/>
      <c r="AJ252" s="1827"/>
      <c r="AK252" s="1827" t="s">
        <v>760</v>
      </c>
      <c r="AL252" s="1827"/>
      <c r="AM252" s="1827"/>
      <c r="AN252" s="1987"/>
      <c r="AO252" s="1827" t="s">
        <v>761</v>
      </c>
      <c r="AP252" s="1827"/>
      <c r="AQ252" s="1827"/>
      <c r="AR252" s="1827"/>
      <c r="AS252" s="1827"/>
      <c r="AT252" s="1827"/>
      <c r="AU252" s="1827"/>
      <c r="AV252" s="1827"/>
      <c r="AW252" s="1827"/>
      <c r="AX252" s="1827"/>
      <c r="AY252" s="1827"/>
      <c r="AZ252" s="1989" t="s">
        <v>762</v>
      </c>
      <c r="BA252" s="1827"/>
      <c r="BB252" s="1987"/>
      <c r="BC252" s="1991" t="s">
        <v>763</v>
      </c>
      <c r="BD252" s="1992"/>
      <c r="BE252" s="1992"/>
      <c r="BF252" s="1992"/>
      <c r="BG252" s="1992"/>
      <c r="BH252" s="1992"/>
      <c r="BI252" s="1992"/>
      <c r="BJ252" s="1992"/>
      <c r="BK252" s="1992"/>
      <c r="BL252" s="1993"/>
      <c r="BM252" s="1997" t="s">
        <v>764</v>
      </c>
      <c r="BN252" s="1998"/>
      <c r="BO252" s="1998"/>
      <c r="BP252" s="1998"/>
      <c r="BQ252" s="1998"/>
      <c r="BR252" s="1998"/>
      <c r="BS252" s="1998"/>
      <c r="BT252" s="1998"/>
      <c r="BU252" s="1998"/>
      <c r="BV252" s="1998"/>
      <c r="BW252" s="1998"/>
      <c r="BX252" s="1999"/>
      <c r="CO252" s="364"/>
      <c r="CP252" s="364"/>
      <c r="CQ252" s="364"/>
      <c r="CR252" s="364"/>
      <c r="CS252" s="364"/>
      <c r="CT252" s="364"/>
      <c r="CU252" s="364"/>
      <c r="CV252" s="364"/>
      <c r="CW252" s="364"/>
      <c r="CX252" s="364"/>
      <c r="CY252" s="364"/>
      <c r="CZ252" s="364"/>
      <c r="DA252" s="364"/>
      <c r="DB252" s="364"/>
      <c r="DC252" s="364"/>
      <c r="DD252" s="364"/>
      <c r="DE252" s="364"/>
      <c r="DF252" s="364"/>
      <c r="DG252" s="364"/>
      <c r="DH252" s="370"/>
      <c r="DI252" s="370"/>
      <c r="DJ252" s="370"/>
      <c r="DK252" s="370"/>
      <c r="DL252" s="370"/>
      <c r="DM252" s="370"/>
      <c r="FF252" s="345"/>
      <c r="FG252" s="345"/>
    </row>
    <row r="253" spans="1:163" ht="3" customHeight="1">
      <c r="A253" s="339"/>
      <c r="C253" s="1883"/>
      <c r="D253" s="1828"/>
      <c r="E253" s="1828"/>
      <c r="F253" s="1828"/>
      <c r="G253" s="1828"/>
      <c r="H253" s="1828"/>
      <c r="I253" s="1828"/>
      <c r="J253" s="1828"/>
      <c r="K253" s="1828"/>
      <c r="L253" s="1828"/>
      <c r="M253" s="1828"/>
      <c r="N253" s="1828"/>
      <c r="O253" s="1828"/>
      <c r="P253" s="1828"/>
      <c r="Q253" s="1828"/>
      <c r="R253" s="1828"/>
      <c r="S253" s="1828"/>
      <c r="T253" s="1828"/>
      <c r="U253" s="1828"/>
      <c r="V253" s="1828"/>
      <c r="W253" s="1828"/>
      <c r="X253" s="1828"/>
      <c r="Y253" s="1828"/>
      <c r="Z253" s="1828"/>
      <c r="AA253" s="1828"/>
      <c r="AB253" s="1828"/>
      <c r="AC253" s="1828"/>
      <c r="AD253" s="1828"/>
      <c r="AE253" s="1828"/>
      <c r="AF253" s="1828"/>
      <c r="AG253" s="1828"/>
      <c r="AH253" s="1828"/>
      <c r="AI253" s="1828"/>
      <c r="AJ253" s="1828"/>
      <c r="AK253" s="1828"/>
      <c r="AL253" s="1828"/>
      <c r="AM253" s="1828"/>
      <c r="AN253" s="1968"/>
      <c r="AO253" s="1828"/>
      <c r="AP253" s="1828"/>
      <c r="AQ253" s="1828"/>
      <c r="AR253" s="1828"/>
      <c r="AS253" s="1828"/>
      <c r="AT253" s="1828"/>
      <c r="AU253" s="1828"/>
      <c r="AV253" s="1828"/>
      <c r="AW253" s="1828"/>
      <c r="AX253" s="1828"/>
      <c r="AY253" s="1828"/>
      <c r="AZ253" s="1970"/>
      <c r="BA253" s="1828"/>
      <c r="BB253" s="1968"/>
      <c r="BC253" s="1994"/>
      <c r="BD253" s="1995"/>
      <c r="BE253" s="1995"/>
      <c r="BF253" s="1995"/>
      <c r="BG253" s="1995"/>
      <c r="BH253" s="1995"/>
      <c r="BI253" s="1995"/>
      <c r="BJ253" s="1995"/>
      <c r="BK253" s="1995"/>
      <c r="BL253" s="1996"/>
      <c r="BM253" s="2000"/>
      <c r="BN253" s="2001"/>
      <c r="BO253" s="2001"/>
      <c r="BP253" s="2001"/>
      <c r="BQ253" s="2001"/>
      <c r="BR253" s="2001"/>
      <c r="BS253" s="2001"/>
      <c r="BT253" s="2001"/>
      <c r="BU253" s="2001"/>
      <c r="BV253" s="2001"/>
      <c r="BW253" s="2001"/>
      <c r="BX253" s="2002"/>
      <c r="CO253" s="364"/>
      <c r="CP253" s="364"/>
      <c r="CQ253" s="364"/>
      <c r="CR253" s="364"/>
      <c r="CS253" s="364"/>
      <c r="CT253" s="364"/>
      <c r="CU253" s="364"/>
      <c r="CV253" s="364"/>
      <c r="CW253" s="364"/>
      <c r="CX253" s="364"/>
      <c r="CY253" s="364"/>
      <c r="CZ253" s="364"/>
      <c r="DA253" s="364"/>
      <c r="DB253" s="364"/>
      <c r="DC253" s="364"/>
      <c r="DD253" s="364"/>
      <c r="DE253" s="364"/>
      <c r="DF253" s="364"/>
      <c r="DG253" s="364"/>
      <c r="DH253" s="370"/>
      <c r="DI253" s="370"/>
      <c r="DJ253" s="370"/>
      <c r="DK253" s="370"/>
      <c r="DL253" s="370"/>
      <c r="DM253" s="370"/>
      <c r="FF253" s="345"/>
      <c r="FG253" s="345"/>
    </row>
    <row r="254" spans="1:163" ht="3" customHeight="1">
      <c r="A254" s="339" t="s">
        <v>765</v>
      </c>
      <c r="C254" s="1883"/>
      <c r="D254" s="1828"/>
      <c r="E254" s="1828"/>
      <c r="F254" s="1828"/>
      <c r="G254" s="1828"/>
      <c r="H254" s="1828"/>
      <c r="I254" s="1828"/>
      <c r="J254" s="1828"/>
      <c r="K254" s="1828"/>
      <c r="L254" s="1986"/>
      <c r="M254" s="1986"/>
      <c r="N254" s="1986"/>
      <c r="O254" s="1986"/>
      <c r="P254" s="1986"/>
      <c r="Q254" s="1986"/>
      <c r="R254" s="1986"/>
      <c r="S254" s="1986"/>
      <c r="T254" s="1986"/>
      <c r="U254" s="1986"/>
      <c r="V254" s="1986"/>
      <c r="W254" s="1986"/>
      <c r="X254" s="1986"/>
      <c r="Y254" s="1986"/>
      <c r="Z254" s="1986"/>
      <c r="AA254" s="1986"/>
      <c r="AB254" s="1986"/>
      <c r="AC254" s="1986"/>
      <c r="AD254" s="1986"/>
      <c r="AE254" s="1986"/>
      <c r="AF254" s="1986"/>
      <c r="AG254" s="1986"/>
      <c r="AH254" s="1986"/>
      <c r="AI254" s="1986"/>
      <c r="AJ254" s="1986"/>
      <c r="AK254" s="1986"/>
      <c r="AL254" s="1986"/>
      <c r="AM254" s="1986"/>
      <c r="AN254" s="1988"/>
      <c r="AO254" s="1986"/>
      <c r="AP254" s="1986"/>
      <c r="AQ254" s="1986"/>
      <c r="AR254" s="1986"/>
      <c r="AS254" s="1986"/>
      <c r="AT254" s="1986"/>
      <c r="AU254" s="1986"/>
      <c r="AV254" s="1986"/>
      <c r="AW254" s="1986"/>
      <c r="AX254" s="1986"/>
      <c r="AY254" s="1986"/>
      <c r="AZ254" s="1990"/>
      <c r="BA254" s="1986"/>
      <c r="BB254" s="1988"/>
      <c r="BC254" s="1994"/>
      <c r="BD254" s="1995"/>
      <c r="BE254" s="1995"/>
      <c r="BF254" s="1995"/>
      <c r="BG254" s="1995"/>
      <c r="BH254" s="1995"/>
      <c r="BI254" s="1995"/>
      <c r="BJ254" s="1995"/>
      <c r="BK254" s="1995"/>
      <c r="BL254" s="1996"/>
      <c r="BM254" s="2000"/>
      <c r="BN254" s="2001"/>
      <c r="BO254" s="2001"/>
      <c r="BP254" s="2001"/>
      <c r="BQ254" s="2001"/>
      <c r="BR254" s="2001"/>
      <c r="BS254" s="2001"/>
      <c r="BT254" s="2001"/>
      <c r="BU254" s="2001"/>
      <c r="BV254" s="2001"/>
      <c r="BW254" s="2001"/>
      <c r="BX254" s="2002"/>
      <c r="CO254" s="364"/>
      <c r="CP254" s="364"/>
      <c r="CQ254" s="364"/>
      <c r="CR254" s="364"/>
      <c r="CS254" s="364"/>
      <c r="CT254" s="364"/>
      <c r="CU254" s="364"/>
      <c r="CV254" s="364"/>
      <c r="CW254" s="364"/>
      <c r="CX254" s="364"/>
      <c r="CY254" s="364"/>
      <c r="CZ254" s="364"/>
      <c r="DA254" s="364"/>
      <c r="DB254" s="364"/>
      <c r="DC254" s="364"/>
      <c r="DD254" s="364"/>
      <c r="DE254" s="364"/>
      <c r="DF254" s="364"/>
      <c r="DG254" s="364"/>
      <c r="DH254" s="370"/>
      <c r="DI254" s="370"/>
      <c r="DJ254" s="370"/>
      <c r="DK254" s="370"/>
      <c r="DL254" s="370"/>
      <c r="DM254" s="370"/>
      <c r="FF254" s="345"/>
      <c r="FG254" s="345"/>
    </row>
    <row r="255" spans="1:163" ht="3" customHeight="1">
      <c r="A255" s="339"/>
      <c r="C255" s="1883"/>
      <c r="D255" s="1828"/>
      <c r="E255" s="1828"/>
      <c r="F255" s="1828"/>
      <c r="G255" s="1828"/>
      <c r="H255" s="1828"/>
      <c r="I255" s="1828"/>
      <c r="J255" s="1828"/>
      <c r="K255" s="1828"/>
      <c r="L255" s="1966" t="s">
        <v>766</v>
      </c>
      <c r="M255" s="1966"/>
      <c r="N255" s="1966"/>
      <c r="O255" s="1966"/>
      <c r="P255" s="1966" t="s">
        <v>767</v>
      </c>
      <c r="Q255" s="1966"/>
      <c r="R255" s="1966"/>
      <c r="S255" s="1966"/>
      <c r="T255" s="1966"/>
      <c r="U255" s="1966"/>
      <c r="V255" s="1966"/>
      <c r="W255" s="1966"/>
      <c r="X255" s="1966"/>
      <c r="Y255" s="1966"/>
      <c r="Z255" s="1966"/>
      <c r="AA255" s="1966" t="s">
        <v>768</v>
      </c>
      <c r="AB255" s="1966"/>
      <c r="AC255" s="1966"/>
      <c r="AD255" s="1966" t="s">
        <v>769</v>
      </c>
      <c r="AE255" s="1966"/>
      <c r="AF255" s="1966"/>
      <c r="AG255" s="1966" t="s">
        <v>770</v>
      </c>
      <c r="AH255" s="1966"/>
      <c r="AI255" s="1966"/>
      <c r="AJ255" s="1966"/>
      <c r="AK255" s="1966" t="s">
        <v>771</v>
      </c>
      <c r="AL255" s="1966"/>
      <c r="AM255" s="1966"/>
      <c r="AN255" s="1967"/>
      <c r="AO255" s="1966" t="s">
        <v>772</v>
      </c>
      <c r="AP255" s="1966"/>
      <c r="AQ255" s="1966"/>
      <c r="AR255" s="1966"/>
      <c r="AS255" s="1966"/>
      <c r="AT255" s="1966"/>
      <c r="AU255" s="1966"/>
      <c r="AV255" s="1966"/>
      <c r="AW255" s="1966"/>
      <c r="AX255" s="1966"/>
      <c r="AY255" s="1966"/>
      <c r="AZ255" s="1969" t="s">
        <v>773</v>
      </c>
      <c r="BA255" s="1966"/>
      <c r="BB255" s="1967"/>
      <c r="BC255" s="1994"/>
      <c r="BD255" s="1995"/>
      <c r="BE255" s="1995"/>
      <c r="BF255" s="1995"/>
      <c r="BG255" s="1995"/>
      <c r="BH255" s="1995"/>
      <c r="BI255" s="1995"/>
      <c r="BJ255" s="1995"/>
      <c r="BK255" s="1995"/>
      <c r="BL255" s="1996"/>
      <c r="BM255" s="2000"/>
      <c r="BN255" s="2001"/>
      <c r="BO255" s="2001"/>
      <c r="BP255" s="2001"/>
      <c r="BQ255" s="2001"/>
      <c r="BR255" s="2001"/>
      <c r="BS255" s="2001"/>
      <c r="BT255" s="2001"/>
      <c r="BU255" s="2001"/>
      <c r="BV255" s="2001"/>
      <c r="BW255" s="2001"/>
      <c r="BX255" s="2002"/>
      <c r="CO255" s="364"/>
      <c r="CP255" s="364"/>
      <c r="CQ255" s="364"/>
      <c r="CR255" s="364"/>
      <c r="CS255" s="364"/>
      <c r="CT255" s="364"/>
      <c r="CU255" s="364"/>
      <c r="CV255" s="364"/>
      <c r="CW255" s="364"/>
      <c r="CX255" s="364"/>
      <c r="CY255" s="364"/>
      <c r="CZ255" s="364"/>
      <c r="DA255" s="364"/>
      <c r="DB255" s="364"/>
      <c r="DC255" s="364"/>
      <c r="DD255" s="364"/>
      <c r="DE255" s="364"/>
      <c r="DF255" s="364"/>
      <c r="DG255" s="364"/>
      <c r="DH255" s="370"/>
      <c r="DI255" s="370"/>
      <c r="DJ255" s="370"/>
      <c r="DK255" s="370"/>
      <c r="DL255" s="370"/>
      <c r="DM255" s="370"/>
      <c r="FF255" s="345"/>
      <c r="FG255" s="345"/>
    </row>
    <row r="256" spans="1:163" ht="3" customHeight="1">
      <c r="A256" s="339"/>
      <c r="C256" s="1883"/>
      <c r="D256" s="1828"/>
      <c r="E256" s="1828"/>
      <c r="F256" s="1828"/>
      <c r="G256" s="1828"/>
      <c r="H256" s="1828"/>
      <c r="I256" s="1828"/>
      <c r="J256" s="1828"/>
      <c r="K256" s="1828"/>
      <c r="L256" s="1828"/>
      <c r="M256" s="1828"/>
      <c r="N256" s="1828"/>
      <c r="O256" s="1828"/>
      <c r="P256" s="1828"/>
      <c r="Q256" s="1828"/>
      <c r="R256" s="1828"/>
      <c r="S256" s="1828"/>
      <c r="T256" s="1828"/>
      <c r="U256" s="1828"/>
      <c r="V256" s="1828"/>
      <c r="W256" s="1828"/>
      <c r="X256" s="1828"/>
      <c r="Y256" s="1828"/>
      <c r="Z256" s="1828"/>
      <c r="AA256" s="1828"/>
      <c r="AB256" s="1828"/>
      <c r="AC256" s="1828"/>
      <c r="AD256" s="1828"/>
      <c r="AE256" s="1828"/>
      <c r="AF256" s="1828"/>
      <c r="AG256" s="1828"/>
      <c r="AH256" s="1828"/>
      <c r="AI256" s="1828"/>
      <c r="AJ256" s="1828"/>
      <c r="AK256" s="1828"/>
      <c r="AL256" s="1828"/>
      <c r="AM256" s="1828"/>
      <c r="AN256" s="1968"/>
      <c r="AO256" s="1828"/>
      <c r="AP256" s="1828"/>
      <c r="AQ256" s="1828"/>
      <c r="AR256" s="1828"/>
      <c r="AS256" s="1828"/>
      <c r="AT256" s="1828"/>
      <c r="AU256" s="1828"/>
      <c r="AV256" s="1828"/>
      <c r="AW256" s="1828"/>
      <c r="AX256" s="1828"/>
      <c r="AY256" s="1828"/>
      <c r="AZ256" s="1970"/>
      <c r="BA256" s="1828"/>
      <c r="BB256" s="1968"/>
      <c r="BC256" s="1994"/>
      <c r="BD256" s="1995"/>
      <c r="BE256" s="1995"/>
      <c r="BF256" s="1995"/>
      <c r="BG256" s="1995"/>
      <c r="BH256" s="1995"/>
      <c r="BI256" s="1995"/>
      <c r="BJ256" s="1995"/>
      <c r="BK256" s="1995"/>
      <c r="BL256" s="1996"/>
      <c r="BM256" s="2000"/>
      <c r="BN256" s="2001"/>
      <c r="BO256" s="2001"/>
      <c r="BP256" s="2001"/>
      <c r="BQ256" s="2001"/>
      <c r="BR256" s="2001"/>
      <c r="BS256" s="2001"/>
      <c r="BT256" s="2001"/>
      <c r="BU256" s="2001"/>
      <c r="BV256" s="2001"/>
      <c r="BW256" s="2001"/>
      <c r="BX256" s="2002"/>
      <c r="CO256" s="364"/>
      <c r="CP256" s="364"/>
      <c r="CQ256" s="364"/>
      <c r="CR256" s="364"/>
      <c r="CS256" s="364"/>
      <c r="CT256" s="364"/>
      <c r="CU256" s="364"/>
      <c r="CV256" s="364"/>
      <c r="CW256" s="364"/>
      <c r="CX256" s="364"/>
      <c r="CY256" s="364"/>
      <c r="CZ256" s="364"/>
      <c r="DA256" s="364"/>
      <c r="DB256" s="364"/>
      <c r="DC256" s="364"/>
      <c r="DD256" s="364"/>
      <c r="DE256" s="364"/>
      <c r="DF256" s="364"/>
      <c r="DG256" s="364"/>
      <c r="DH256" s="370"/>
      <c r="DI256" s="370"/>
      <c r="DJ256" s="370"/>
      <c r="DK256" s="370"/>
      <c r="DL256" s="370"/>
      <c r="DM256" s="370"/>
      <c r="FF256" s="345"/>
      <c r="FG256" s="345"/>
    </row>
    <row r="257" spans="1:163" ht="3" customHeight="1">
      <c r="A257" s="339"/>
      <c r="C257" s="1883"/>
      <c r="D257" s="1828"/>
      <c r="E257" s="1828"/>
      <c r="F257" s="1828"/>
      <c r="G257" s="1828"/>
      <c r="H257" s="1828"/>
      <c r="I257" s="1828"/>
      <c r="J257" s="1828"/>
      <c r="K257" s="1828"/>
      <c r="L257" s="1828"/>
      <c r="M257" s="1828"/>
      <c r="N257" s="1828"/>
      <c r="O257" s="1828"/>
      <c r="P257" s="1828"/>
      <c r="Q257" s="1828"/>
      <c r="R257" s="1828"/>
      <c r="S257" s="1828"/>
      <c r="T257" s="1828"/>
      <c r="U257" s="1828"/>
      <c r="V257" s="1828"/>
      <c r="W257" s="1828"/>
      <c r="X257" s="1828"/>
      <c r="Y257" s="1828"/>
      <c r="Z257" s="1828"/>
      <c r="AA257" s="1828"/>
      <c r="AB257" s="1828"/>
      <c r="AC257" s="1828"/>
      <c r="AD257" s="1828"/>
      <c r="AE257" s="1828"/>
      <c r="AF257" s="1828"/>
      <c r="AG257" s="1828"/>
      <c r="AH257" s="1828"/>
      <c r="AI257" s="1828"/>
      <c r="AJ257" s="1828"/>
      <c r="AK257" s="1828"/>
      <c r="AL257" s="1828"/>
      <c r="AM257" s="1828"/>
      <c r="AN257" s="1968"/>
      <c r="AO257" s="1828"/>
      <c r="AP257" s="1828"/>
      <c r="AQ257" s="1828"/>
      <c r="AR257" s="1828"/>
      <c r="AS257" s="1828"/>
      <c r="AT257" s="1828"/>
      <c r="AU257" s="1828"/>
      <c r="AV257" s="1828"/>
      <c r="AW257" s="1828"/>
      <c r="AX257" s="1828"/>
      <c r="AY257" s="1828"/>
      <c r="AZ257" s="1970"/>
      <c r="BA257" s="1828"/>
      <c r="BB257" s="1968"/>
      <c r="BC257" s="1994"/>
      <c r="BD257" s="1995"/>
      <c r="BE257" s="1995"/>
      <c r="BF257" s="1995"/>
      <c r="BG257" s="1995"/>
      <c r="BH257" s="1995"/>
      <c r="BI257" s="1995"/>
      <c r="BJ257" s="1995"/>
      <c r="BK257" s="1995"/>
      <c r="BL257" s="1996"/>
      <c r="BM257" s="2003"/>
      <c r="BN257" s="2004"/>
      <c r="BO257" s="2004"/>
      <c r="BP257" s="2004"/>
      <c r="BQ257" s="2004"/>
      <c r="BR257" s="2004"/>
      <c r="BS257" s="2004"/>
      <c r="BT257" s="2004"/>
      <c r="BU257" s="2004"/>
      <c r="BV257" s="2004"/>
      <c r="BW257" s="2004"/>
      <c r="BX257" s="2005"/>
      <c r="CO257" s="364"/>
      <c r="CP257" s="364"/>
      <c r="CQ257" s="364"/>
      <c r="CR257" s="364"/>
      <c r="CS257" s="364"/>
      <c r="CT257" s="364"/>
      <c r="CU257" s="364"/>
      <c r="CV257" s="364"/>
      <c r="CW257" s="364"/>
      <c r="CX257" s="364"/>
      <c r="CY257" s="364"/>
      <c r="CZ257" s="364"/>
      <c r="DA257" s="364"/>
      <c r="DB257" s="364"/>
      <c r="DC257" s="364"/>
      <c r="DD257" s="364"/>
      <c r="DE257" s="364"/>
      <c r="DF257" s="364"/>
      <c r="DG257" s="364"/>
      <c r="DH257" s="370"/>
      <c r="DI257" s="370"/>
      <c r="DJ257" s="370"/>
      <c r="DK257" s="370"/>
      <c r="DL257" s="370"/>
      <c r="DM257" s="370"/>
      <c r="FF257" s="345"/>
      <c r="FG257" s="345"/>
    </row>
    <row r="258" spans="1:163" ht="3" customHeight="1">
      <c r="A258" s="1971" t="s">
        <v>774</v>
      </c>
      <c r="B258" s="1972"/>
      <c r="C258" s="1845">
        <f>申告書作成!D178</f>
        <v>0</v>
      </c>
      <c r="D258" s="1825"/>
      <c r="E258" s="1825"/>
      <c r="F258" s="1825"/>
      <c r="G258" s="1825"/>
      <c r="H258" s="1825"/>
      <c r="I258" s="1825"/>
      <c r="J258" s="1825"/>
      <c r="K258" s="1825"/>
      <c r="L258" s="1901">
        <f>申告書作成!L178</f>
        <v>0</v>
      </c>
      <c r="M258" s="1902"/>
      <c r="N258" s="1902"/>
      <c r="O258" s="1903"/>
      <c r="P258" s="1929">
        <f>申告書作成!O178</f>
        <v>0</v>
      </c>
      <c r="Q258" s="1812"/>
      <c r="R258" s="1812"/>
      <c r="S258" s="1812"/>
      <c r="T258" s="1812"/>
      <c r="U258" s="1812"/>
      <c r="V258" s="1812"/>
      <c r="W258" s="1812"/>
      <c r="X258" s="1812"/>
      <c r="Y258" s="1812"/>
      <c r="Z258" s="1975" t="s">
        <v>171</v>
      </c>
      <c r="AA258" s="1978" t="e">
        <f ca="1">'償却①-1'!I20</f>
        <v>#N/A</v>
      </c>
      <c r="AB258" s="1978"/>
      <c r="AC258" s="1978"/>
      <c r="AD258" s="1918" t="e">
        <f ca="1">'償却①-1'!J20</f>
        <v>#N/A</v>
      </c>
      <c r="AE258" s="1918"/>
      <c r="AF258" s="1918"/>
      <c r="AG258" s="1919" t="e">
        <f ca="1">'償却①-1'!K20</f>
        <v>#N/A</v>
      </c>
      <c r="AH258" s="1919"/>
      <c r="AI258" s="1919"/>
      <c r="AJ258" s="1919"/>
      <c r="AK258" s="1920"/>
      <c r="AL258" s="1923" t="e">
        <f ca="1">'償却①-1'!L20</f>
        <v>#N/A</v>
      </c>
      <c r="AM258" s="1923"/>
      <c r="AN258" s="1926" t="s">
        <v>198</v>
      </c>
      <c r="AO258" s="1929" t="e">
        <f ca="1">'償却①-1'!M20</f>
        <v>#N/A</v>
      </c>
      <c r="AP258" s="1812"/>
      <c r="AQ258" s="1812"/>
      <c r="AR258" s="1812"/>
      <c r="AS258" s="1812"/>
      <c r="AT258" s="1812"/>
      <c r="AU258" s="1812"/>
      <c r="AV258" s="1812"/>
      <c r="AW258" s="1812"/>
      <c r="AX258" s="1812"/>
      <c r="AY258" s="1932" t="s">
        <v>171</v>
      </c>
      <c r="AZ258" s="1935" t="e">
        <f ca="1">'償却①-1'!P20</f>
        <v>#N/A</v>
      </c>
      <c r="BA258" s="1935"/>
      <c r="BB258" s="1944" t="s">
        <v>625</v>
      </c>
      <c r="BC258" s="1811" t="e">
        <f ca="1">'償却①-1'!Q20</f>
        <v>#N/A</v>
      </c>
      <c r="BD258" s="1812"/>
      <c r="BE258" s="1812"/>
      <c r="BF258" s="1812"/>
      <c r="BG258" s="1812"/>
      <c r="BH258" s="1812"/>
      <c r="BI258" s="1812"/>
      <c r="BJ258" s="1812"/>
      <c r="BK258" s="1812"/>
      <c r="BL258" s="1960" t="s">
        <v>171</v>
      </c>
      <c r="BM258" s="1811" t="e">
        <f ca="1">'償却①-1'!R20</f>
        <v>#N/A</v>
      </c>
      <c r="BN258" s="1812"/>
      <c r="BO258" s="1812"/>
      <c r="BP258" s="1812"/>
      <c r="BQ258" s="1812"/>
      <c r="BR258" s="1812"/>
      <c r="BS258" s="1812"/>
      <c r="BT258" s="1812"/>
      <c r="BU258" s="1812"/>
      <c r="BV258" s="1812"/>
      <c r="BW258" s="1812"/>
      <c r="BX258" s="1809" t="s">
        <v>171</v>
      </c>
      <c r="CO258" s="364"/>
      <c r="CP258" s="364"/>
      <c r="CQ258" s="364"/>
      <c r="CR258" s="364"/>
      <c r="CS258" s="364"/>
      <c r="CT258" s="364"/>
      <c r="CU258" s="364"/>
      <c r="CV258" s="364"/>
      <c r="CW258" s="364"/>
      <c r="CX258" s="364"/>
      <c r="CY258" s="364"/>
      <c r="CZ258" s="364"/>
      <c r="DA258" s="364"/>
      <c r="DB258" s="364"/>
      <c r="DC258" s="364"/>
      <c r="DD258" s="364"/>
      <c r="DE258" s="364"/>
      <c r="DF258" s="364"/>
      <c r="DG258" s="364"/>
      <c r="DH258" s="370"/>
      <c r="DI258" s="370"/>
      <c r="DJ258" s="370"/>
      <c r="DK258" s="370"/>
      <c r="DL258" s="370"/>
      <c r="DM258" s="370"/>
      <c r="FF258" s="345"/>
      <c r="FG258" s="345"/>
    </row>
    <row r="259" spans="1:163" ht="3" customHeight="1">
      <c r="A259" s="1971"/>
      <c r="B259" s="1972"/>
      <c r="C259" s="1845"/>
      <c r="D259" s="1825"/>
      <c r="E259" s="1825"/>
      <c r="F259" s="1825"/>
      <c r="G259" s="1825"/>
      <c r="H259" s="1825"/>
      <c r="I259" s="1825"/>
      <c r="J259" s="1825"/>
      <c r="K259" s="1825"/>
      <c r="L259" s="1895"/>
      <c r="M259" s="1896"/>
      <c r="N259" s="1896"/>
      <c r="O259" s="1897"/>
      <c r="P259" s="1930"/>
      <c r="Q259" s="1815"/>
      <c r="R259" s="1815"/>
      <c r="S259" s="1815"/>
      <c r="T259" s="1815"/>
      <c r="U259" s="1815"/>
      <c r="V259" s="1815"/>
      <c r="W259" s="1815"/>
      <c r="X259" s="1815"/>
      <c r="Y259" s="1815"/>
      <c r="Z259" s="1976"/>
      <c r="AA259" s="1978"/>
      <c r="AB259" s="1978"/>
      <c r="AC259" s="1978"/>
      <c r="AD259" s="1918"/>
      <c r="AE259" s="1918"/>
      <c r="AF259" s="1918"/>
      <c r="AG259" s="1919"/>
      <c r="AH259" s="1919"/>
      <c r="AI259" s="1919"/>
      <c r="AJ259" s="1919"/>
      <c r="AK259" s="1921"/>
      <c r="AL259" s="1924"/>
      <c r="AM259" s="1924"/>
      <c r="AN259" s="1927"/>
      <c r="AO259" s="1930"/>
      <c r="AP259" s="1815"/>
      <c r="AQ259" s="1815"/>
      <c r="AR259" s="1815"/>
      <c r="AS259" s="1815"/>
      <c r="AT259" s="1815"/>
      <c r="AU259" s="1815"/>
      <c r="AV259" s="1815"/>
      <c r="AW259" s="1815"/>
      <c r="AX259" s="1815"/>
      <c r="AY259" s="1933"/>
      <c r="AZ259" s="1936"/>
      <c r="BA259" s="1936"/>
      <c r="BB259" s="1945"/>
      <c r="BC259" s="1814"/>
      <c r="BD259" s="1815"/>
      <c r="BE259" s="1815"/>
      <c r="BF259" s="1815"/>
      <c r="BG259" s="1815"/>
      <c r="BH259" s="1815"/>
      <c r="BI259" s="1815"/>
      <c r="BJ259" s="1815"/>
      <c r="BK259" s="1815"/>
      <c r="BL259" s="1890"/>
      <c r="BM259" s="1814"/>
      <c r="BN259" s="1815"/>
      <c r="BO259" s="1815"/>
      <c r="BP259" s="1815"/>
      <c r="BQ259" s="1815"/>
      <c r="BR259" s="1815"/>
      <c r="BS259" s="1815"/>
      <c r="BT259" s="1815"/>
      <c r="BU259" s="1815"/>
      <c r="BV259" s="1815"/>
      <c r="BW259" s="1815"/>
      <c r="BX259" s="1809"/>
      <c r="CO259" s="364"/>
      <c r="CP259" s="364"/>
      <c r="CQ259" s="364"/>
      <c r="CR259" s="364"/>
      <c r="CS259" s="364"/>
      <c r="CT259" s="364"/>
      <c r="CU259" s="364"/>
      <c r="CV259" s="364"/>
      <c r="CW259" s="364"/>
      <c r="CX259" s="364"/>
      <c r="CY259" s="364"/>
      <c r="CZ259" s="364"/>
      <c r="DA259" s="364"/>
      <c r="DB259" s="364"/>
      <c r="DC259" s="364"/>
      <c r="DD259" s="364"/>
      <c r="DE259" s="364"/>
      <c r="DF259" s="364"/>
      <c r="DG259" s="364"/>
      <c r="DH259" s="370"/>
      <c r="DI259" s="370"/>
      <c r="DJ259" s="370"/>
      <c r="DK259" s="370"/>
      <c r="DL259" s="370"/>
      <c r="DM259" s="370"/>
      <c r="FF259" s="345"/>
      <c r="FG259" s="345"/>
    </row>
    <row r="260" spans="1:163" ht="3" customHeight="1">
      <c r="A260" s="1971"/>
      <c r="B260" s="1972"/>
      <c r="C260" s="1845"/>
      <c r="D260" s="1825"/>
      <c r="E260" s="1825"/>
      <c r="F260" s="1825"/>
      <c r="G260" s="1825"/>
      <c r="H260" s="1825"/>
      <c r="I260" s="1825"/>
      <c r="J260" s="1825"/>
      <c r="K260" s="1825"/>
      <c r="L260" s="1895"/>
      <c r="M260" s="1896"/>
      <c r="N260" s="1896"/>
      <c r="O260" s="1897"/>
      <c r="P260" s="1930"/>
      <c r="Q260" s="1815"/>
      <c r="R260" s="1815"/>
      <c r="S260" s="1815"/>
      <c r="T260" s="1815"/>
      <c r="U260" s="1815"/>
      <c r="V260" s="1815"/>
      <c r="W260" s="1815"/>
      <c r="X260" s="1815"/>
      <c r="Y260" s="1815"/>
      <c r="Z260" s="1976"/>
      <c r="AA260" s="1978"/>
      <c r="AB260" s="1978"/>
      <c r="AC260" s="1978"/>
      <c r="AD260" s="1918"/>
      <c r="AE260" s="1918"/>
      <c r="AF260" s="1918"/>
      <c r="AG260" s="1919"/>
      <c r="AH260" s="1919"/>
      <c r="AI260" s="1919"/>
      <c r="AJ260" s="1919"/>
      <c r="AK260" s="1921"/>
      <c r="AL260" s="1925"/>
      <c r="AM260" s="1925"/>
      <c r="AN260" s="1927"/>
      <c r="AO260" s="1930"/>
      <c r="AP260" s="1815"/>
      <c r="AQ260" s="1815"/>
      <c r="AR260" s="1815"/>
      <c r="AS260" s="1815"/>
      <c r="AT260" s="1815"/>
      <c r="AU260" s="1815"/>
      <c r="AV260" s="1815"/>
      <c r="AW260" s="1815"/>
      <c r="AX260" s="1815"/>
      <c r="AY260" s="1933"/>
      <c r="AZ260" s="1936"/>
      <c r="BA260" s="1936"/>
      <c r="BB260" s="1945"/>
      <c r="BC260" s="1814"/>
      <c r="BD260" s="1815"/>
      <c r="BE260" s="1815"/>
      <c r="BF260" s="1815"/>
      <c r="BG260" s="1815"/>
      <c r="BH260" s="1815"/>
      <c r="BI260" s="1815"/>
      <c r="BJ260" s="1815"/>
      <c r="BK260" s="1815"/>
      <c r="BL260" s="1890"/>
      <c r="BM260" s="1814"/>
      <c r="BN260" s="1815"/>
      <c r="BO260" s="1815"/>
      <c r="BP260" s="1815"/>
      <c r="BQ260" s="1815"/>
      <c r="BR260" s="1815"/>
      <c r="BS260" s="1815"/>
      <c r="BT260" s="1815"/>
      <c r="BU260" s="1815"/>
      <c r="BV260" s="1815"/>
      <c r="BW260" s="1815"/>
      <c r="BX260" s="1809"/>
      <c r="CO260" s="383"/>
      <c r="CP260" s="383"/>
      <c r="CQ260" s="383"/>
      <c r="CR260" s="383"/>
      <c r="CS260" s="383"/>
      <c r="CT260" s="383"/>
      <c r="CU260" s="383"/>
      <c r="CV260" s="383"/>
      <c r="CW260" s="383"/>
      <c r="CX260" s="383"/>
      <c r="CY260" s="383"/>
      <c r="CZ260" s="383"/>
      <c r="DA260" s="383"/>
      <c r="DB260" s="383"/>
      <c r="DC260" s="383"/>
      <c r="DD260" s="383"/>
      <c r="DE260" s="383"/>
      <c r="DF260" s="383"/>
      <c r="DG260" s="383"/>
      <c r="DH260" s="364"/>
      <c r="DI260" s="364"/>
      <c r="DJ260" s="364"/>
      <c r="DK260" s="364"/>
      <c r="DL260" s="364"/>
      <c r="DM260" s="364"/>
      <c r="FF260" s="345"/>
      <c r="FG260" s="345"/>
    </row>
    <row r="261" spans="1:163" ht="3" customHeight="1">
      <c r="A261" s="1971"/>
      <c r="B261" s="1972"/>
      <c r="C261" s="1845"/>
      <c r="D261" s="1825"/>
      <c r="E261" s="1825"/>
      <c r="F261" s="1825"/>
      <c r="G261" s="1825"/>
      <c r="H261" s="1825"/>
      <c r="I261" s="1825"/>
      <c r="J261" s="1825"/>
      <c r="K261" s="1825"/>
      <c r="L261" s="1895"/>
      <c r="M261" s="1896"/>
      <c r="N261" s="1896"/>
      <c r="O261" s="1897"/>
      <c r="P261" s="1930"/>
      <c r="Q261" s="1815"/>
      <c r="R261" s="1815"/>
      <c r="S261" s="1815"/>
      <c r="T261" s="1815"/>
      <c r="U261" s="1815"/>
      <c r="V261" s="1815"/>
      <c r="W261" s="1815"/>
      <c r="X261" s="1815"/>
      <c r="Y261" s="1815"/>
      <c r="Z261" s="1976"/>
      <c r="AA261" s="1978"/>
      <c r="AB261" s="1978"/>
      <c r="AC261" s="1978"/>
      <c r="AD261" s="1918"/>
      <c r="AE261" s="1918"/>
      <c r="AF261" s="1918"/>
      <c r="AG261" s="1919"/>
      <c r="AH261" s="1919"/>
      <c r="AI261" s="1919"/>
      <c r="AJ261" s="1919"/>
      <c r="AK261" s="1921"/>
      <c r="AL261" s="1912">
        <v>12</v>
      </c>
      <c r="AM261" s="1913"/>
      <c r="AN261" s="1927"/>
      <c r="AO261" s="1930"/>
      <c r="AP261" s="1815"/>
      <c r="AQ261" s="1815"/>
      <c r="AR261" s="1815"/>
      <c r="AS261" s="1815"/>
      <c r="AT261" s="1815"/>
      <c r="AU261" s="1815"/>
      <c r="AV261" s="1815"/>
      <c r="AW261" s="1815"/>
      <c r="AX261" s="1815"/>
      <c r="AY261" s="1933"/>
      <c r="AZ261" s="1936"/>
      <c r="BA261" s="1936"/>
      <c r="BB261" s="1945"/>
      <c r="BC261" s="1814"/>
      <c r="BD261" s="1815"/>
      <c r="BE261" s="1815"/>
      <c r="BF261" s="1815"/>
      <c r="BG261" s="1815"/>
      <c r="BH261" s="1815"/>
      <c r="BI261" s="1815"/>
      <c r="BJ261" s="1815"/>
      <c r="BK261" s="1815"/>
      <c r="BL261" s="1890"/>
      <c r="BM261" s="1814"/>
      <c r="BN261" s="1815"/>
      <c r="BO261" s="1815"/>
      <c r="BP261" s="1815"/>
      <c r="BQ261" s="1815"/>
      <c r="BR261" s="1815"/>
      <c r="BS261" s="1815"/>
      <c r="BT261" s="1815"/>
      <c r="BU261" s="1815"/>
      <c r="BV261" s="1815"/>
      <c r="BW261" s="1815"/>
      <c r="BX261" s="1809"/>
      <c r="CO261" s="383"/>
      <c r="CP261" s="383"/>
      <c r="CQ261" s="383"/>
      <c r="CR261" s="383"/>
      <c r="CS261" s="383"/>
      <c r="CT261" s="383"/>
      <c r="CU261" s="383"/>
      <c r="CV261" s="383"/>
      <c r="CW261" s="383"/>
      <c r="CX261" s="383"/>
      <c r="CY261" s="383"/>
      <c r="CZ261" s="383"/>
      <c r="DA261" s="383"/>
      <c r="DB261" s="383"/>
      <c r="DC261" s="383"/>
      <c r="DD261" s="383"/>
      <c r="DE261" s="383"/>
      <c r="DF261" s="383"/>
      <c r="DG261" s="383"/>
      <c r="DH261" s="364"/>
      <c r="DI261" s="364"/>
      <c r="DJ261" s="364"/>
      <c r="DK261" s="364"/>
      <c r="DL261" s="364"/>
      <c r="DM261" s="364"/>
      <c r="FF261" s="345"/>
      <c r="FG261" s="345"/>
    </row>
    <row r="262" spans="1:163" ht="3" customHeight="1">
      <c r="A262" s="1971"/>
      <c r="B262" s="1972"/>
      <c r="C262" s="1845"/>
      <c r="D262" s="1825"/>
      <c r="E262" s="1825"/>
      <c r="F262" s="1825"/>
      <c r="G262" s="1825"/>
      <c r="H262" s="1825"/>
      <c r="I262" s="1825"/>
      <c r="J262" s="1825"/>
      <c r="K262" s="1825"/>
      <c r="L262" s="1895"/>
      <c r="M262" s="1896"/>
      <c r="N262" s="1896"/>
      <c r="O262" s="1897"/>
      <c r="P262" s="1930"/>
      <c r="Q262" s="1815"/>
      <c r="R262" s="1815"/>
      <c r="S262" s="1815"/>
      <c r="T262" s="1815"/>
      <c r="U262" s="1815"/>
      <c r="V262" s="1815"/>
      <c r="W262" s="1815"/>
      <c r="X262" s="1815"/>
      <c r="Y262" s="1815"/>
      <c r="Z262" s="1976"/>
      <c r="AA262" s="1978"/>
      <c r="AB262" s="1978"/>
      <c r="AC262" s="1978"/>
      <c r="AD262" s="1918"/>
      <c r="AE262" s="1918"/>
      <c r="AF262" s="1918"/>
      <c r="AG262" s="1919"/>
      <c r="AH262" s="1919"/>
      <c r="AI262" s="1919"/>
      <c r="AJ262" s="1919"/>
      <c r="AK262" s="1921"/>
      <c r="AL262" s="1914"/>
      <c r="AM262" s="1915"/>
      <c r="AN262" s="1927"/>
      <c r="AO262" s="1930"/>
      <c r="AP262" s="1815"/>
      <c r="AQ262" s="1815"/>
      <c r="AR262" s="1815"/>
      <c r="AS262" s="1815"/>
      <c r="AT262" s="1815"/>
      <c r="AU262" s="1815"/>
      <c r="AV262" s="1815"/>
      <c r="AW262" s="1815"/>
      <c r="AX262" s="1815"/>
      <c r="AY262" s="1933"/>
      <c r="AZ262" s="1936"/>
      <c r="BA262" s="1936"/>
      <c r="BB262" s="1945"/>
      <c r="BC262" s="1814"/>
      <c r="BD262" s="1815"/>
      <c r="BE262" s="1815"/>
      <c r="BF262" s="1815"/>
      <c r="BG262" s="1815"/>
      <c r="BH262" s="1815"/>
      <c r="BI262" s="1815"/>
      <c r="BJ262" s="1815"/>
      <c r="BK262" s="1815"/>
      <c r="BL262" s="1890"/>
      <c r="BM262" s="1814"/>
      <c r="BN262" s="1815"/>
      <c r="BO262" s="1815"/>
      <c r="BP262" s="1815"/>
      <c r="BQ262" s="1815"/>
      <c r="BR262" s="1815"/>
      <c r="BS262" s="1815"/>
      <c r="BT262" s="1815"/>
      <c r="BU262" s="1815"/>
      <c r="BV262" s="1815"/>
      <c r="BW262" s="1815"/>
      <c r="BX262" s="1809"/>
      <c r="CO262" s="383"/>
      <c r="CP262" s="383"/>
      <c r="CQ262" s="383"/>
      <c r="CR262" s="383"/>
      <c r="CS262" s="383"/>
      <c r="CT262" s="383"/>
      <c r="CU262" s="383"/>
      <c r="CV262" s="383"/>
      <c r="CW262" s="383"/>
      <c r="CX262" s="383"/>
      <c r="CY262" s="383"/>
      <c r="CZ262" s="383"/>
      <c r="DA262" s="383"/>
      <c r="DB262" s="383"/>
      <c r="DC262" s="383"/>
      <c r="DD262" s="383"/>
      <c r="DE262" s="383"/>
      <c r="DF262" s="383"/>
      <c r="DG262" s="383"/>
      <c r="DH262" s="364"/>
      <c r="DI262" s="364"/>
      <c r="DJ262" s="364"/>
      <c r="DK262" s="364"/>
      <c r="DL262" s="364"/>
      <c r="DM262" s="364"/>
      <c r="FF262" s="345"/>
      <c r="FG262" s="345"/>
    </row>
    <row r="263" spans="1:163" ht="3" customHeight="1">
      <c r="A263" s="1971"/>
      <c r="B263" s="1972"/>
      <c r="C263" s="1845"/>
      <c r="D263" s="1825"/>
      <c r="E263" s="1825"/>
      <c r="F263" s="1825"/>
      <c r="G263" s="1825"/>
      <c r="H263" s="1825"/>
      <c r="I263" s="1825"/>
      <c r="J263" s="1825"/>
      <c r="K263" s="1825"/>
      <c r="L263" s="1898"/>
      <c r="M263" s="1899"/>
      <c r="N263" s="1899"/>
      <c r="O263" s="1900"/>
      <c r="P263" s="1931"/>
      <c r="Q263" s="1821"/>
      <c r="R263" s="1821"/>
      <c r="S263" s="1821"/>
      <c r="T263" s="1821"/>
      <c r="U263" s="1821"/>
      <c r="V263" s="1821"/>
      <c r="W263" s="1821"/>
      <c r="X263" s="1821"/>
      <c r="Y263" s="1821"/>
      <c r="Z263" s="1977"/>
      <c r="AA263" s="1978"/>
      <c r="AB263" s="1978"/>
      <c r="AC263" s="1978"/>
      <c r="AD263" s="1918"/>
      <c r="AE263" s="1918"/>
      <c r="AF263" s="1918"/>
      <c r="AG263" s="1919"/>
      <c r="AH263" s="1919"/>
      <c r="AI263" s="1919"/>
      <c r="AJ263" s="1919"/>
      <c r="AK263" s="1922"/>
      <c r="AL263" s="1947"/>
      <c r="AM263" s="1948"/>
      <c r="AN263" s="1928"/>
      <c r="AO263" s="1931"/>
      <c r="AP263" s="1821"/>
      <c r="AQ263" s="1821"/>
      <c r="AR263" s="1821"/>
      <c r="AS263" s="1821"/>
      <c r="AT263" s="1821"/>
      <c r="AU263" s="1821"/>
      <c r="AV263" s="1821"/>
      <c r="AW263" s="1821"/>
      <c r="AX263" s="1821"/>
      <c r="AY263" s="1934"/>
      <c r="AZ263" s="1937"/>
      <c r="BA263" s="1937"/>
      <c r="BB263" s="1946"/>
      <c r="BC263" s="1820"/>
      <c r="BD263" s="1821"/>
      <c r="BE263" s="1821"/>
      <c r="BF263" s="1821"/>
      <c r="BG263" s="1821"/>
      <c r="BH263" s="1821"/>
      <c r="BI263" s="1821"/>
      <c r="BJ263" s="1821"/>
      <c r="BK263" s="1821"/>
      <c r="BL263" s="1891"/>
      <c r="BM263" s="1820"/>
      <c r="BN263" s="1821"/>
      <c r="BO263" s="1821"/>
      <c r="BP263" s="1821"/>
      <c r="BQ263" s="1821"/>
      <c r="BR263" s="1821"/>
      <c r="BS263" s="1821"/>
      <c r="BT263" s="1821"/>
      <c r="BU263" s="1821"/>
      <c r="BV263" s="1821"/>
      <c r="BW263" s="1821"/>
      <c r="BX263" s="1810"/>
      <c r="CO263" s="383"/>
      <c r="CP263" s="383"/>
      <c r="CQ263" s="383"/>
      <c r="CR263" s="383"/>
      <c r="CS263" s="383"/>
      <c r="CT263" s="383"/>
      <c r="CU263" s="383"/>
      <c r="CV263" s="383"/>
      <c r="CW263" s="383"/>
      <c r="CX263" s="383"/>
      <c r="CY263" s="383"/>
      <c r="CZ263" s="383"/>
      <c r="DA263" s="383"/>
      <c r="DB263" s="383"/>
      <c r="DC263" s="383"/>
      <c r="DD263" s="383"/>
      <c r="DE263" s="383"/>
      <c r="DF263" s="383"/>
      <c r="DG263" s="383"/>
      <c r="DH263" s="364"/>
      <c r="DI263" s="364"/>
      <c r="DJ263" s="364"/>
      <c r="DK263" s="364"/>
      <c r="DL263" s="364"/>
      <c r="DM263" s="364"/>
      <c r="FF263" s="345"/>
      <c r="FG263" s="345"/>
    </row>
    <row r="264" spans="1:163" ht="3" customHeight="1">
      <c r="A264" s="1971"/>
      <c r="B264" s="1972"/>
      <c r="C264" s="1845">
        <f>申告書作成!D180</f>
        <v>0</v>
      </c>
      <c r="D264" s="1825"/>
      <c r="E264" s="1825"/>
      <c r="F264" s="1825"/>
      <c r="G264" s="1825"/>
      <c r="H264" s="1825"/>
      <c r="I264" s="1825"/>
      <c r="J264" s="1825"/>
      <c r="K264" s="1825"/>
      <c r="L264" s="1901">
        <f>申告書作成!L180</f>
        <v>0</v>
      </c>
      <c r="M264" s="1902"/>
      <c r="N264" s="1902"/>
      <c r="O264" s="1903"/>
      <c r="P264" s="1886">
        <f>申告書作成!O180</f>
        <v>0</v>
      </c>
      <c r="Q264" s="1886"/>
      <c r="R264" s="1886"/>
      <c r="S264" s="1886"/>
      <c r="T264" s="1886"/>
      <c r="U264" s="1886"/>
      <c r="V264" s="1886"/>
      <c r="W264" s="1886"/>
      <c r="X264" s="1886"/>
      <c r="Y264" s="1886"/>
      <c r="Z264" s="1886"/>
      <c r="AA264" s="1949" t="e">
        <f ca="1">'償却②-1'!I20</f>
        <v>#N/A</v>
      </c>
      <c r="AB264" s="1950"/>
      <c r="AC264" s="1951"/>
      <c r="AD264" s="1918" t="e">
        <f ca="1">'償却②-1'!J20</f>
        <v>#N/A</v>
      </c>
      <c r="AE264" s="1918"/>
      <c r="AF264" s="1918"/>
      <c r="AG264" s="1919" t="e">
        <f ca="1">'償却②-1'!K20</f>
        <v>#N/A</v>
      </c>
      <c r="AH264" s="1919"/>
      <c r="AI264" s="1919"/>
      <c r="AJ264" s="1919"/>
      <c r="AK264" s="1920"/>
      <c r="AL264" s="1923" t="e">
        <f ca="1">'償却②-1'!L20</f>
        <v>#N/A</v>
      </c>
      <c r="AM264" s="1923"/>
      <c r="AN264" s="1926" t="s">
        <v>198</v>
      </c>
      <c r="AO264" s="1886" t="e">
        <f ca="1">'償却②-1'!M20</f>
        <v>#N/A</v>
      </c>
      <c r="AP264" s="1886"/>
      <c r="AQ264" s="1886"/>
      <c r="AR264" s="1886"/>
      <c r="AS264" s="1886"/>
      <c r="AT264" s="1886"/>
      <c r="AU264" s="1886"/>
      <c r="AV264" s="1886"/>
      <c r="AW264" s="1886"/>
      <c r="AX264" s="1886"/>
      <c r="AY264" s="1886"/>
      <c r="AZ264" s="1938" t="e">
        <f ca="1">'償却②-1'!P20</f>
        <v>#N/A</v>
      </c>
      <c r="BA264" s="1939"/>
      <c r="BB264" s="1940"/>
      <c r="BC264" s="1907" t="e">
        <f ca="1">'償却②-1'!Q20</f>
        <v>#N/A</v>
      </c>
      <c r="BD264" s="1886"/>
      <c r="BE264" s="1886"/>
      <c r="BF264" s="1886"/>
      <c r="BG264" s="1886"/>
      <c r="BH264" s="1886"/>
      <c r="BI264" s="1886"/>
      <c r="BJ264" s="1886"/>
      <c r="BK264" s="1886"/>
      <c r="BL264" s="1908"/>
      <c r="BM264" s="1811" t="e">
        <f ca="1">'償却②-1'!R20</f>
        <v>#N/A</v>
      </c>
      <c r="BN264" s="1812"/>
      <c r="BO264" s="1812"/>
      <c r="BP264" s="1812"/>
      <c r="BQ264" s="1812"/>
      <c r="BR264" s="1812"/>
      <c r="BS264" s="1812"/>
      <c r="BT264" s="1812"/>
      <c r="BU264" s="1812"/>
      <c r="BV264" s="1812"/>
      <c r="BW264" s="1812"/>
      <c r="BX264" s="1813"/>
      <c r="CO264" s="383"/>
      <c r="CP264" s="383"/>
      <c r="CQ264" s="383"/>
      <c r="CR264" s="383"/>
      <c r="CS264" s="383"/>
      <c r="CT264" s="383"/>
      <c r="CU264" s="383"/>
      <c r="CV264" s="383"/>
      <c r="CW264" s="383"/>
      <c r="CX264" s="383"/>
      <c r="CY264" s="383"/>
      <c r="CZ264" s="383"/>
      <c r="DA264" s="383"/>
      <c r="DB264" s="383"/>
      <c r="DC264" s="383"/>
      <c r="DD264" s="383"/>
      <c r="DE264" s="383"/>
      <c r="DF264" s="383"/>
      <c r="DG264" s="383"/>
      <c r="DH264" s="364"/>
      <c r="DI264" s="364"/>
      <c r="DJ264" s="364"/>
      <c r="DK264" s="364"/>
      <c r="DL264" s="364"/>
      <c r="DM264" s="364"/>
      <c r="FF264" s="345"/>
      <c r="FG264" s="345"/>
    </row>
    <row r="265" spans="1:163" ht="3" customHeight="1">
      <c r="A265" s="1971"/>
      <c r="B265" s="1972"/>
      <c r="C265" s="1845"/>
      <c r="D265" s="1825"/>
      <c r="E265" s="1825"/>
      <c r="F265" s="1825"/>
      <c r="G265" s="1825"/>
      <c r="H265" s="1825"/>
      <c r="I265" s="1825"/>
      <c r="J265" s="1825"/>
      <c r="K265" s="1825"/>
      <c r="L265" s="1895"/>
      <c r="M265" s="1896"/>
      <c r="N265" s="1896"/>
      <c r="O265" s="1897"/>
      <c r="P265" s="1886"/>
      <c r="Q265" s="1886"/>
      <c r="R265" s="1886"/>
      <c r="S265" s="1886"/>
      <c r="T265" s="1886"/>
      <c r="U265" s="1886"/>
      <c r="V265" s="1886"/>
      <c r="W265" s="1886"/>
      <c r="X265" s="1886"/>
      <c r="Y265" s="1886"/>
      <c r="Z265" s="1886"/>
      <c r="AA265" s="1952"/>
      <c r="AB265" s="1953"/>
      <c r="AC265" s="1954"/>
      <c r="AD265" s="1918"/>
      <c r="AE265" s="1918"/>
      <c r="AF265" s="1918"/>
      <c r="AG265" s="1919"/>
      <c r="AH265" s="1919"/>
      <c r="AI265" s="1919"/>
      <c r="AJ265" s="1919"/>
      <c r="AK265" s="1921"/>
      <c r="AL265" s="1924"/>
      <c r="AM265" s="1924"/>
      <c r="AN265" s="1927"/>
      <c r="AO265" s="1886"/>
      <c r="AP265" s="1886"/>
      <c r="AQ265" s="1886"/>
      <c r="AR265" s="1886"/>
      <c r="AS265" s="1886"/>
      <c r="AT265" s="1886"/>
      <c r="AU265" s="1886"/>
      <c r="AV265" s="1886"/>
      <c r="AW265" s="1886"/>
      <c r="AX265" s="1886"/>
      <c r="AY265" s="1886"/>
      <c r="AZ265" s="1938"/>
      <c r="BA265" s="1939"/>
      <c r="BB265" s="1940"/>
      <c r="BC265" s="1907"/>
      <c r="BD265" s="1886"/>
      <c r="BE265" s="1886"/>
      <c r="BF265" s="1886"/>
      <c r="BG265" s="1886"/>
      <c r="BH265" s="1886"/>
      <c r="BI265" s="1886"/>
      <c r="BJ265" s="1886"/>
      <c r="BK265" s="1886"/>
      <c r="BL265" s="1908"/>
      <c r="BM265" s="1814"/>
      <c r="BN265" s="1815"/>
      <c r="BO265" s="1815"/>
      <c r="BP265" s="1815"/>
      <c r="BQ265" s="1815"/>
      <c r="BR265" s="1815"/>
      <c r="BS265" s="1815"/>
      <c r="BT265" s="1815"/>
      <c r="BU265" s="1815"/>
      <c r="BV265" s="1815"/>
      <c r="BW265" s="1815"/>
      <c r="BX265" s="1816"/>
      <c r="CO265" s="383"/>
      <c r="CP265" s="383"/>
      <c r="CQ265" s="383"/>
      <c r="CR265" s="383"/>
      <c r="CS265" s="383"/>
      <c r="CT265" s="383"/>
      <c r="CU265" s="383"/>
      <c r="CV265" s="383"/>
      <c r="CW265" s="383"/>
      <c r="CX265" s="383"/>
      <c r="CY265" s="383"/>
      <c r="CZ265" s="383"/>
      <c r="DA265" s="383"/>
      <c r="DB265" s="383"/>
      <c r="DC265" s="383"/>
      <c r="DD265" s="383"/>
      <c r="DE265" s="383"/>
      <c r="DF265" s="383"/>
      <c r="DG265" s="383"/>
      <c r="DH265" s="364"/>
      <c r="DI265" s="364"/>
      <c r="DJ265" s="364"/>
      <c r="DK265" s="364"/>
      <c r="DL265" s="364"/>
      <c r="DM265" s="364"/>
      <c r="FF265" s="345"/>
      <c r="FG265" s="345"/>
    </row>
    <row r="266" spans="1:163" ht="3" customHeight="1">
      <c r="A266" s="1971"/>
      <c r="B266" s="1972"/>
      <c r="C266" s="1845"/>
      <c r="D266" s="1825"/>
      <c r="E266" s="1825"/>
      <c r="F266" s="1825"/>
      <c r="G266" s="1825"/>
      <c r="H266" s="1825"/>
      <c r="I266" s="1825"/>
      <c r="J266" s="1825"/>
      <c r="K266" s="1825"/>
      <c r="L266" s="1895"/>
      <c r="M266" s="1896"/>
      <c r="N266" s="1896"/>
      <c r="O266" s="1897"/>
      <c r="P266" s="1886"/>
      <c r="Q266" s="1886"/>
      <c r="R266" s="1886"/>
      <c r="S266" s="1886"/>
      <c r="T266" s="1886"/>
      <c r="U266" s="1886"/>
      <c r="V266" s="1886"/>
      <c r="W266" s="1886"/>
      <c r="X266" s="1886"/>
      <c r="Y266" s="1886"/>
      <c r="Z266" s="1886"/>
      <c r="AA266" s="1952"/>
      <c r="AB266" s="1953"/>
      <c r="AC266" s="1954"/>
      <c r="AD266" s="1918"/>
      <c r="AE266" s="1918"/>
      <c r="AF266" s="1918"/>
      <c r="AG266" s="1919"/>
      <c r="AH266" s="1919"/>
      <c r="AI266" s="1919"/>
      <c r="AJ266" s="1919"/>
      <c r="AK266" s="1921"/>
      <c r="AL266" s="1925"/>
      <c r="AM266" s="1925"/>
      <c r="AN266" s="1927"/>
      <c r="AO266" s="1886"/>
      <c r="AP266" s="1886"/>
      <c r="AQ266" s="1886"/>
      <c r="AR266" s="1886"/>
      <c r="AS266" s="1886"/>
      <c r="AT266" s="1886"/>
      <c r="AU266" s="1886"/>
      <c r="AV266" s="1886"/>
      <c r="AW266" s="1886"/>
      <c r="AX266" s="1886"/>
      <c r="AY266" s="1886"/>
      <c r="AZ266" s="1938"/>
      <c r="BA266" s="1939"/>
      <c r="BB266" s="1940"/>
      <c r="BC266" s="1907"/>
      <c r="BD266" s="1886"/>
      <c r="BE266" s="1886"/>
      <c r="BF266" s="1886"/>
      <c r="BG266" s="1886"/>
      <c r="BH266" s="1886"/>
      <c r="BI266" s="1886"/>
      <c r="BJ266" s="1886"/>
      <c r="BK266" s="1886"/>
      <c r="BL266" s="1908"/>
      <c r="BM266" s="1814"/>
      <c r="BN266" s="1815"/>
      <c r="BO266" s="1815"/>
      <c r="BP266" s="1815"/>
      <c r="BQ266" s="1815"/>
      <c r="BR266" s="1815"/>
      <c r="BS266" s="1815"/>
      <c r="BT266" s="1815"/>
      <c r="BU266" s="1815"/>
      <c r="BV266" s="1815"/>
      <c r="BW266" s="1815"/>
      <c r="BX266" s="1816"/>
      <c r="CO266" s="383"/>
      <c r="CP266" s="383"/>
      <c r="CQ266" s="383"/>
      <c r="CR266" s="383"/>
      <c r="CS266" s="383"/>
      <c r="CT266" s="383"/>
      <c r="CU266" s="383"/>
      <c r="CV266" s="383"/>
      <c r="CW266" s="383"/>
      <c r="CX266" s="383"/>
      <c r="CY266" s="383"/>
      <c r="CZ266" s="383"/>
      <c r="DA266" s="383"/>
      <c r="DB266" s="383"/>
      <c r="DC266" s="383"/>
      <c r="DD266" s="383"/>
      <c r="DE266" s="383"/>
      <c r="DF266" s="383"/>
      <c r="DG266" s="383"/>
      <c r="DH266" s="364"/>
      <c r="DI266" s="364"/>
      <c r="DJ266" s="364"/>
      <c r="DK266" s="364"/>
      <c r="DL266" s="364"/>
      <c r="DM266" s="364"/>
      <c r="FF266" s="345"/>
      <c r="FG266" s="345"/>
    </row>
    <row r="267" spans="1:163" ht="3" customHeight="1">
      <c r="A267" s="1971"/>
      <c r="B267" s="1972"/>
      <c r="C267" s="1845"/>
      <c r="D267" s="1825"/>
      <c r="E267" s="1825"/>
      <c r="F267" s="1825"/>
      <c r="G267" s="1825"/>
      <c r="H267" s="1825"/>
      <c r="I267" s="1825"/>
      <c r="J267" s="1825"/>
      <c r="K267" s="1825"/>
      <c r="L267" s="1895"/>
      <c r="M267" s="1896"/>
      <c r="N267" s="1896"/>
      <c r="O267" s="1897"/>
      <c r="P267" s="1886"/>
      <c r="Q267" s="1886"/>
      <c r="R267" s="1886"/>
      <c r="S267" s="1886"/>
      <c r="T267" s="1886"/>
      <c r="U267" s="1886"/>
      <c r="V267" s="1886"/>
      <c r="W267" s="1886"/>
      <c r="X267" s="1886"/>
      <c r="Y267" s="1886"/>
      <c r="Z267" s="1886"/>
      <c r="AA267" s="1952"/>
      <c r="AB267" s="1953"/>
      <c r="AC267" s="1954"/>
      <c r="AD267" s="1918"/>
      <c r="AE267" s="1918"/>
      <c r="AF267" s="1918"/>
      <c r="AG267" s="1919"/>
      <c r="AH267" s="1919"/>
      <c r="AI267" s="1919"/>
      <c r="AJ267" s="1919"/>
      <c r="AK267" s="1921"/>
      <c r="AL267" s="1912">
        <v>12</v>
      </c>
      <c r="AM267" s="1913"/>
      <c r="AN267" s="1927"/>
      <c r="AO267" s="1886"/>
      <c r="AP267" s="1886"/>
      <c r="AQ267" s="1886"/>
      <c r="AR267" s="1886"/>
      <c r="AS267" s="1886"/>
      <c r="AT267" s="1886"/>
      <c r="AU267" s="1886"/>
      <c r="AV267" s="1886"/>
      <c r="AW267" s="1886"/>
      <c r="AX267" s="1886"/>
      <c r="AY267" s="1886"/>
      <c r="AZ267" s="1938"/>
      <c r="BA267" s="1939"/>
      <c r="BB267" s="1940"/>
      <c r="BC267" s="1907"/>
      <c r="BD267" s="1886"/>
      <c r="BE267" s="1886"/>
      <c r="BF267" s="1886"/>
      <c r="BG267" s="1886"/>
      <c r="BH267" s="1886"/>
      <c r="BI267" s="1886"/>
      <c r="BJ267" s="1886"/>
      <c r="BK267" s="1886"/>
      <c r="BL267" s="1908"/>
      <c r="BM267" s="1814"/>
      <c r="BN267" s="1815"/>
      <c r="BO267" s="1815"/>
      <c r="BP267" s="1815"/>
      <c r="BQ267" s="1815"/>
      <c r="BR267" s="1815"/>
      <c r="BS267" s="1815"/>
      <c r="BT267" s="1815"/>
      <c r="BU267" s="1815"/>
      <c r="BV267" s="1815"/>
      <c r="BW267" s="1815"/>
      <c r="BX267" s="1816"/>
      <c r="CO267" s="364"/>
      <c r="CP267" s="364"/>
      <c r="CQ267" s="364"/>
      <c r="CR267" s="364"/>
      <c r="CS267" s="364"/>
      <c r="CT267" s="364"/>
      <c r="CU267" s="364"/>
      <c r="CV267" s="364"/>
      <c r="CW267" s="364"/>
      <c r="CX267" s="364"/>
      <c r="CY267" s="364"/>
      <c r="CZ267" s="364"/>
      <c r="DA267" s="364"/>
      <c r="DB267" s="364"/>
      <c r="DC267" s="364"/>
      <c r="DD267" s="364"/>
      <c r="DE267" s="364"/>
      <c r="DF267" s="364"/>
      <c r="DG267" s="364"/>
      <c r="DH267" s="364"/>
      <c r="DI267" s="364"/>
      <c r="DJ267" s="364"/>
      <c r="DK267" s="364"/>
      <c r="DL267" s="364"/>
      <c r="DM267" s="364"/>
      <c r="FF267" s="345"/>
      <c r="FG267" s="345"/>
    </row>
    <row r="268" spans="1:163" ht="3" customHeight="1">
      <c r="A268" s="1971"/>
      <c r="B268" s="1972"/>
      <c r="C268" s="1845"/>
      <c r="D268" s="1825"/>
      <c r="E268" s="1825"/>
      <c r="F268" s="1825"/>
      <c r="G268" s="1825"/>
      <c r="H268" s="1825"/>
      <c r="I268" s="1825"/>
      <c r="J268" s="1825"/>
      <c r="K268" s="1825"/>
      <c r="L268" s="1895"/>
      <c r="M268" s="1896"/>
      <c r="N268" s="1896"/>
      <c r="O268" s="1897"/>
      <c r="P268" s="1886"/>
      <c r="Q268" s="1886"/>
      <c r="R268" s="1886"/>
      <c r="S268" s="1886"/>
      <c r="T268" s="1886"/>
      <c r="U268" s="1886"/>
      <c r="V268" s="1886"/>
      <c r="W268" s="1886"/>
      <c r="X268" s="1886"/>
      <c r="Y268" s="1886"/>
      <c r="Z268" s="1886"/>
      <c r="AA268" s="1952"/>
      <c r="AB268" s="1953"/>
      <c r="AC268" s="1954"/>
      <c r="AD268" s="1918"/>
      <c r="AE268" s="1918"/>
      <c r="AF268" s="1918"/>
      <c r="AG268" s="1919"/>
      <c r="AH268" s="1919"/>
      <c r="AI268" s="1919"/>
      <c r="AJ268" s="1919"/>
      <c r="AK268" s="1921"/>
      <c r="AL268" s="1914"/>
      <c r="AM268" s="1915"/>
      <c r="AN268" s="1927"/>
      <c r="AO268" s="1886"/>
      <c r="AP268" s="1886"/>
      <c r="AQ268" s="1886"/>
      <c r="AR268" s="1886"/>
      <c r="AS268" s="1886"/>
      <c r="AT268" s="1886"/>
      <c r="AU268" s="1886"/>
      <c r="AV268" s="1886"/>
      <c r="AW268" s="1886"/>
      <c r="AX268" s="1886"/>
      <c r="AY268" s="1886"/>
      <c r="AZ268" s="1938"/>
      <c r="BA268" s="1939"/>
      <c r="BB268" s="1940"/>
      <c r="BC268" s="1907"/>
      <c r="BD268" s="1886"/>
      <c r="BE268" s="1886"/>
      <c r="BF268" s="1886"/>
      <c r="BG268" s="1886"/>
      <c r="BH268" s="1886"/>
      <c r="BI268" s="1886"/>
      <c r="BJ268" s="1886"/>
      <c r="BK268" s="1886"/>
      <c r="BL268" s="1908"/>
      <c r="BM268" s="1814"/>
      <c r="BN268" s="1815"/>
      <c r="BO268" s="1815"/>
      <c r="BP268" s="1815"/>
      <c r="BQ268" s="1815"/>
      <c r="BR268" s="1815"/>
      <c r="BS268" s="1815"/>
      <c r="BT268" s="1815"/>
      <c r="BU268" s="1815"/>
      <c r="BV268" s="1815"/>
      <c r="BW268" s="1815"/>
      <c r="BX268" s="1816"/>
      <c r="CO268" s="364"/>
      <c r="CP268" s="364"/>
      <c r="CQ268" s="364"/>
      <c r="CR268" s="364"/>
      <c r="CS268" s="364"/>
      <c r="CT268" s="364"/>
      <c r="CU268" s="364"/>
      <c r="CV268" s="364"/>
      <c r="CW268" s="364"/>
      <c r="CX268" s="364"/>
      <c r="CY268" s="364"/>
      <c r="CZ268" s="364"/>
      <c r="DA268" s="364"/>
      <c r="DB268" s="364"/>
      <c r="DC268" s="364"/>
      <c r="DD268" s="364"/>
      <c r="DE268" s="364"/>
      <c r="DF268" s="364"/>
      <c r="DG268" s="364"/>
      <c r="DH268" s="364"/>
      <c r="DI268" s="364"/>
      <c r="DJ268" s="364"/>
      <c r="DK268" s="364"/>
      <c r="DL268" s="364"/>
      <c r="DM268" s="364"/>
      <c r="FF268" s="345"/>
      <c r="FG268" s="345"/>
    </row>
    <row r="269" spans="1:163" ht="3" customHeight="1">
      <c r="A269" s="1973"/>
      <c r="B269" s="1974"/>
      <c r="C269" s="1961"/>
      <c r="D269" s="1826"/>
      <c r="E269" s="1826"/>
      <c r="F269" s="1826"/>
      <c r="G269" s="1826"/>
      <c r="H269" s="1826"/>
      <c r="I269" s="1826"/>
      <c r="J269" s="1826"/>
      <c r="K269" s="1826"/>
      <c r="L269" s="1895"/>
      <c r="M269" s="1896"/>
      <c r="N269" s="1896"/>
      <c r="O269" s="1897"/>
      <c r="P269" s="1887"/>
      <c r="Q269" s="1887"/>
      <c r="R269" s="1887"/>
      <c r="S269" s="1887"/>
      <c r="T269" s="1887"/>
      <c r="U269" s="1887"/>
      <c r="V269" s="1887"/>
      <c r="W269" s="1887"/>
      <c r="X269" s="1887"/>
      <c r="Y269" s="1887"/>
      <c r="Z269" s="1887"/>
      <c r="AA269" s="1955"/>
      <c r="AB269" s="1956"/>
      <c r="AC269" s="1957"/>
      <c r="AD269" s="1958"/>
      <c r="AE269" s="1958"/>
      <c r="AF269" s="1958"/>
      <c r="AG269" s="1959"/>
      <c r="AH269" s="1959"/>
      <c r="AI269" s="1959"/>
      <c r="AJ269" s="1959"/>
      <c r="AK269" s="1962"/>
      <c r="AL269" s="1916"/>
      <c r="AM269" s="1917"/>
      <c r="AN269" s="1963"/>
      <c r="AO269" s="1887"/>
      <c r="AP269" s="1887"/>
      <c r="AQ269" s="1887"/>
      <c r="AR269" s="1887"/>
      <c r="AS269" s="1887"/>
      <c r="AT269" s="1887"/>
      <c r="AU269" s="1887"/>
      <c r="AV269" s="1887"/>
      <c r="AW269" s="1887"/>
      <c r="AX269" s="1887"/>
      <c r="AY269" s="1887"/>
      <c r="AZ269" s="1941"/>
      <c r="BA269" s="1942"/>
      <c r="BB269" s="1943"/>
      <c r="BC269" s="1964"/>
      <c r="BD269" s="1887"/>
      <c r="BE269" s="1887"/>
      <c r="BF269" s="1887"/>
      <c r="BG269" s="1887"/>
      <c r="BH269" s="1887"/>
      <c r="BI269" s="1887"/>
      <c r="BJ269" s="1887"/>
      <c r="BK269" s="1887"/>
      <c r="BL269" s="1965"/>
      <c r="BM269" s="1817"/>
      <c r="BN269" s="1818"/>
      <c r="BO269" s="1818"/>
      <c r="BP269" s="1818"/>
      <c r="BQ269" s="1818"/>
      <c r="BR269" s="1818"/>
      <c r="BS269" s="1818"/>
      <c r="BT269" s="1818"/>
      <c r="BU269" s="1818"/>
      <c r="BV269" s="1818"/>
      <c r="BW269" s="1818"/>
      <c r="BX269" s="1819"/>
      <c r="CO269" s="364"/>
      <c r="CP269" s="364"/>
      <c r="CQ269" s="364"/>
      <c r="CR269" s="364"/>
      <c r="CS269" s="364"/>
      <c r="CT269" s="364"/>
      <c r="CU269" s="364"/>
      <c r="CV269" s="364"/>
      <c r="CW269" s="364"/>
      <c r="CX269" s="364"/>
      <c r="CY269" s="364"/>
      <c r="CZ269" s="364"/>
      <c r="DA269" s="364"/>
      <c r="DB269" s="364"/>
      <c r="DC269" s="364"/>
      <c r="DD269" s="364"/>
      <c r="DE269" s="364"/>
      <c r="DF269" s="364"/>
      <c r="DG269" s="364"/>
      <c r="DH269" s="364"/>
      <c r="DI269" s="364"/>
      <c r="DJ269" s="364"/>
      <c r="DK269" s="364"/>
      <c r="DL269" s="364"/>
      <c r="DM269" s="364"/>
      <c r="FF269" s="345"/>
      <c r="FG269" s="345"/>
    </row>
    <row r="270" spans="1:163" ht="3" customHeight="1">
      <c r="A270" s="1979" t="s">
        <v>775</v>
      </c>
      <c r="B270" s="1972"/>
      <c r="C270" s="1845">
        <f>申告書作成!D252</f>
        <v>0</v>
      </c>
      <c r="D270" s="1825"/>
      <c r="E270" s="1825"/>
      <c r="F270" s="1825"/>
      <c r="G270" s="1825"/>
      <c r="H270" s="1825"/>
      <c r="I270" s="1825"/>
      <c r="J270" s="1825"/>
      <c r="K270" s="1825"/>
      <c r="L270" s="1892">
        <f>申告書作成!L252</f>
        <v>0</v>
      </c>
      <c r="M270" s="1893"/>
      <c r="N270" s="1893"/>
      <c r="O270" s="1894"/>
      <c r="P270" s="1929">
        <f>申告書作成!O252</f>
        <v>0</v>
      </c>
      <c r="Q270" s="1812"/>
      <c r="R270" s="1812"/>
      <c r="S270" s="1812"/>
      <c r="T270" s="1812"/>
      <c r="U270" s="1812"/>
      <c r="V270" s="1812"/>
      <c r="W270" s="1812"/>
      <c r="X270" s="1812"/>
      <c r="Y270" s="1812"/>
      <c r="Z270" s="1932" t="s">
        <v>171</v>
      </c>
      <c r="AA270" s="1980" t="e">
        <f ca="1">'償却③-1'!I20</f>
        <v>#N/A</v>
      </c>
      <c r="AB270" s="1981"/>
      <c r="AC270" s="1982"/>
      <c r="AD270" s="1918" t="e">
        <f ca="1">'償却③-1'!J20</f>
        <v>#N/A</v>
      </c>
      <c r="AE270" s="1918"/>
      <c r="AF270" s="1918"/>
      <c r="AG270" s="1919" t="e">
        <f ca="1">'償却③-1'!K20</f>
        <v>#N/A</v>
      </c>
      <c r="AH270" s="1919"/>
      <c r="AI270" s="1919"/>
      <c r="AJ270" s="1919"/>
      <c r="AK270" s="1920"/>
      <c r="AL270" s="1923" t="e">
        <f ca="1">'償却③-1'!L20</f>
        <v>#N/A</v>
      </c>
      <c r="AM270" s="1923"/>
      <c r="AN270" s="1926" t="s">
        <v>776</v>
      </c>
      <c r="AO270" s="1929" t="e">
        <f ca="1">'償却③-1'!M20</f>
        <v>#N/A</v>
      </c>
      <c r="AP270" s="1812"/>
      <c r="AQ270" s="1812"/>
      <c r="AR270" s="1812"/>
      <c r="AS270" s="1812"/>
      <c r="AT270" s="1812"/>
      <c r="AU270" s="1812"/>
      <c r="AV270" s="1812"/>
      <c r="AW270" s="1812"/>
      <c r="AX270" s="1812"/>
      <c r="AY270" s="1932" t="s">
        <v>171</v>
      </c>
      <c r="AZ270" s="1935" t="e">
        <f ca="1">'償却③-1'!P20</f>
        <v>#N/A</v>
      </c>
      <c r="BA270" s="1935"/>
      <c r="BB270" s="1944" t="s">
        <v>625</v>
      </c>
      <c r="BC270" s="1814" t="e">
        <f ca="1">'償却③-1'!Q20</f>
        <v>#N/A</v>
      </c>
      <c r="BD270" s="1815"/>
      <c r="BE270" s="1815"/>
      <c r="BF270" s="1815"/>
      <c r="BG270" s="1815"/>
      <c r="BH270" s="1815"/>
      <c r="BI270" s="1815"/>
      <c r="BJ270" s="1815"/>
      <c r="BK270" s="1815"/>
      <c r="BL270" s="1890" t="s">
        <v>171</v>
      </c>
      <c r="BM270" s="1888" t="e">
        <f ca="1">'償却③-1'!R20</f>
        <v>#N/A</v>
      </c>
      <c r="BN270" s="1889"/>
      <c r="BO270" s="1889"/>
      <c r="BP270" s="1889"/>
      <c r="BQ270" s="1889"/>
      <c r="BR270" s="1889"/>
      <c r="BS270" s="1889"/>
      <c r="BT270" s="1889"/>
      <c r="BU270" s="1889"/>
      <c r="BV270" s="1889"/>
      <c r="BW270" s="1889"/>
      <c r="BX270" s="1809" t="s">
        <v>171</v>
      </c>
      <c r="CO270" s="364"/>
      <c r="CP270" s="364"/>
      <c r="CQ270" s="364"/>
      <c r="CR270" s="364"/>
      <c r="CS270" s="364"/>
      <c r="CT270" s="364"/>
      <c r="CU270" s="364"/>
      <c r="CV270" s="364"/>
      <c r="CW270" s="364"/>
      <c r="CX270" s="364"/>
      <c r="CY270" s="364"/>
      <c r="CZ270" s="364"/>
      <c r="DA270" s="364"/>
      <c r="DB270" s="364"/>
      <c r="DC270" s="364"/>
      <c r="DD270" s="364"/>
      <c r="DE270" s="364"/>
      <c r="DF270" s="364"/>
      <c r="DG270" s="364"/>
      <c r="DH270" s="364"/>
      <c r="DI270" s="364"/>
      <c r="DJ270" s="364"/>
      <c r="DK270" s="364"/>
      <c r="DL270" s="364"/>
      <c r="DM270" s="364"/>
      <c r="FF270" s="345"/>
      <c r="FG270" s="345"/>
    </row>
    <row r="271" spans="1:163" ht="3" customHeight="1">
      <c r="A271" s="1979"/>
      <c r="B271" s="1972"/>
      <c r="C271" s="1845"/>
      <c r="D271" s="1825"/>
      <c r="E271" s="1825"/>
      <c r="F271" s="1825"/>
      <c r="G271" s="1825"/>
      <c r="H271" s="1825"/>
      <c r="I271" s="1825"/>
      <c r="J271" s="1825"/>
      <c r="K271" s="1825"/>
      <c r="L271" s="1895"/>
      <c r="M271" s="1896"/>
      <c r="N271" s="1896"/>
      <c r="O271" s="1897"/>
      <c r="P271" s="1930"/>
      <c r="Q271" s="1815"/>
      <c r="R271" s="1815"/>
      <c r="S271" s="1815"/>
      <c r="T271" s="1815"/>
      <c r="U271" s="1815"/>
      <c r="V271" s="1815"/>
      <c r="W271" s="1815"/>
      <c r="X271" s="1815"/>
      <c r="Y271" s="1815"/>
      <c r="Z271" s="1933"/>
      <c r="AA271" s="1952"/>
      <c r="AB271" s="1953"/>
      <c r="AC271" s="1954"/>
      <c r="AD271" s="1918"/>
      <c r="AE271" s="1918"/>
      <c r="AF271" s="1918"/>
      <c r="AG271" s="1919"/>
      <c r="AH271" s="1919"/>
      <c r="AI271" s="1919"/>
      <c r="AJ271" s="1919"/>
      <c r="AK271" s="1921"/>
      <c r="AL271" s="1924"/>
      <c r="AM271" s="1924"/>
      <c r="AN271" s="1927"/>
      <c r="AO271" s="1930"/>
      <c r="AP271" s="1815"/>
      <c r="AQ271" s="1815"/>
      <c r="AR271" s="1815"/>
      <c r="AS271" s="1815"/>
      <c r="AT271" s="1815"/>
      <c r="AU271" s="1815"/>
      <c r="AV271" s="1815"/>
      <c r="AW271" s="1815"/>
      <c r="AX271" s="1815"/>
      <c r="AY271" s="1933"/>
      <c r="AZ271" s="1936"/>
      <c r="BA271" s="1936"/>
      <c r="BB271" s="1945"/>
      <c r="BC271" s="1814"/>
      <c r="BD271" s="1815"/>
      <c r="BE271" s="1815"/>
      <c r="BF271" s="1815"/>
      <c r="BG271" s="1815"/>
      <c r="BH271" s="1815"/>
      <c r="BI271" s="1815"/>
      <c r="BJ271" s="1815"/>
      <c r="BK271" s="1815"/>
      <c r="BL271" s="1890"/>
      <c r="BM271" s="1814"/>
      <c r="BN271" s="1815"/>
      <c r="BO271" s="1815"/>
      <c r="BP271" s="1815"/>
      <c r="BQ271" s="1815"/>
      <c r="BR271" s="1815"/>
      <c r="BS271" s="1815"/>
      <c r="BT271" s="1815"/>
      <c r="BU271" s="1815"/>
      <c r="BV271" s="1815"/>
      <c r="BW271" s="1815"/>
      <c r="BX271" s="1809"/>
      <c r="CO271" s="364"/>
      <c r="CP271" s="364"/>
      <c r="CQ271" s="364"/>
      <c r="CR271" s="364"/>
      <c r="CS271" s="364"/>
      <c r="CT271" s="364"/>
      <c r="CU271" s="364"/>
      <c r="CV271" s="364"/>
      <c r="CW271" s="364"/>
      <c r="CX271" s="364"/>
      <c r="CY271" s="364"/>
      <c r="CZ271" s="364"/>
      <c r="DA271" s="364"/>
      <c r="DB271" s="364"/>
      <c r="DC271" s="364"/>
      <c r="DD271" s="364"/>
      <c r="DE271" s="364"/>
      <c r="DF271" s="364"/>
      <c r="DG271" s="364"/>
      <c r="DH271" s="364"/>
      <c r="DI271" s="364"/>
      <c r="DJ271" s="364"/>
      <c r="DK271" s="364"/>
      <c r="DL271" s="364"/>
      <c r="DM271" s="364"/>
      <c r="FF271" s="345"/>
      <c r="FG271" s="345"/>
    </row>
    <row r="272" spans="1:163" ht="3" customHeight="1">
      <c r="A272" s="1979"/>
      <c r="B272" s="1972"/>
      <c r="C272" s="1845"/>
      <c r="D272" s="1825"/>
      <c r="E272" s="1825"/>
      <c r="F272" s="1825"/>
      <c r="G272" s="1825"/>
      <c r="H272" s="1825"/>
      <c r="I272" s="1825"/>
      <c r="J272" s="1825"/>
      <c r="K272" s="1825"/>
      <c r="L272" s="1895"/>
      <c r="M272" s="1896"/>
      <c r="N272" s="1896"/>
      <c r="O272" s="1897"/>
      <c r="P272" s="1930"/>
      <c r="Q272" s="1815"/>
      <c r="R272" s="1815"/>
      <c r="S272" s="1815"/>
      <c r="T272" s="1815"/>
      <c r="U272" s="1815"/>
      <c r="V272" s="1815"/>
      <c r="W272" s="1815"/>
      <c r="X272" s="1815"/>
      <c r="Y272" s="1815"/>
      <c r="Z272" s="1933"/>
      <c r="AA272" s="1952"/>
      <c r="AB272" s="1953"/>
      <c r="AC272" s="1954"/>
      <c r="AD272" s="1918"/>
      <c r="AE272" s="1918"/>
      <c r="AF272" s="1918"/>
      <c r="AG272" s="1919"/>
      <c r="AH272" s="1919"/>
      <c r="AI272" s="1919"/>
      <c r="AJ272" s="1919"/>
      <c r="AK272" s="1921"/>
      <c r="AL272" s="1925"/>
      <c r="AM272" s="1925"/>
      <c r="AN272" s="1927"/>
      <c r="AO272" s="1930"/>
      <c r="AP272" s="1815"/>
      <c r="AQ272" s="1815"/>
      <c r="AR272" s="1815"/>
      <c r="AS272" s="1815"/>
      <c r="AT272" s="1815"/>
      <c r="AU272" s="1815"/>
      <c r="AV272" s="1815"/>
      <c r="AW272" s="1815"/>
      <c r="AX272" s="1815"/>
      <c r="AY272" s="1933"/>
      <c r="AZ272" s="1936"/>
      <c r="BA272" s="1936"/>
      <c r="BB272" s="1945"/>
      <c r="BC272" s="1814"/>
      <c r="BD272" s="1815"/>
      <c r="BE272" s="1815"/>
      <c r="BF272" s="1815"/>
      <c r="BG272" s="1815"/>
      <c r="BH272" s="1815"/>
      <c r="BI272" s="1815"/>
      <c r="BJ272" s="1815"/>
      <c r="BK272" s="1815"/>
      <c r="BL272" s="1890"/>
      <c r="BM272" s="1814"/>
      <c r="BN272" s="1815"/>
      <c r="BO272" s="1815"/>
      <c r="BP272" s="1815"/>
      <c r="BQ272" s="1815"/>
      <c r="BR272" s="1815"/>
      <c r="BS272" s="1815"/>
      <c r="BT272" s="1815"/>
      <c r="BU272" s="1815"/>
      <c r="BV272" s="1815"/>
      <c r="BW272" s="1815"/>
      <c r="BX272" s="1809"/>
      <c r="CO272" s="364"/>
      <c r="CP272" s="364"/>
      <c r="CQ272" s="364"/>
      <c r="CR272" s="364"/>
      <c r="CS272" s="364"/>
      <c r="CT272" s="364"/>
      <c r="CU272" s="364"/>
      <c r="CV272" s="364"/>
      <c r="CW272" s="364"/>
      <c r="CX272" s="364"/>
      <c r="CY272" s="364"/>
      <c r="CZ272" s="364"/>
      <c r="DA272" s="364"/>
      <c r="DB272" s="364"/>
      <c r="DC272" s="364"/>
      <c r="DD272" s="364"/>
      <c r="DE272" s="364"/>
      <c r="DF272" s="364"/>
      <c r="DG272" s="364"/>
      <c r="DH272" s="364"/>
      <c r="DI272" s="364"/>
      <c r="DJ272" s="364"/>
      <c r="DK272" s="364"/>
      <c r="DL272" s="364"/>
      <c r="DM272" s="364"/>
      <c r="FF272" s="345"/>
      <c r="FG272" s="345"/>
    </row>
    <row r="273" spans="1:163" ht="3" customHeight="1">
      <c r="A273" s="1979"/>
      <c r="B273" s="1972"/>
      <c r="C273" s="1845"/>
      <c r="D273" s="1825"/>
      <c r="E273" s="1825"/>
      <c r="F273" s="1825"/>
      <c r="G273" s="1825"/>
      <c r="H273" s="1825"/>
      <c r="I273" s="1825"/>
      <c r="J273" s="1825"/>
      <c r="K273" s="1825"/>
      <c r="L273" s="1895"/>
      <c r="M273" s="1896"/>
      <c r="N273" s="1896"/>
      <c r="O273" s="1897"/>
      <c r="P273" s="1930"/>
      <c r="Q273" s="1815"/>
      <c r="R273" s="1815"/>
      <c r="S273" s="1815"/>
      <c r="T273" s="1815"/>
      <c r="U273" s="1815"/>
      <c r="V273" s="1815"/>
      <c r="W273" s="1815"/>
      <c r="X273" s="1815"/>
      <c r="Y273" s="1815"/>
      <c r="Z273" s="1933"/>
      <c r="AA273" s="1952"/>
      <c r="AB273" s="1953"/>
      <c r="AC273" s="1954"/>
      <c r="AD273" s="1918"/>
      <c r="AE273" s="1918"/>
      <c r="AF273" s="1918"/>
      <c r="AG273" s="1919"/>
      <c r="AH273" s="1919"/>
      <c r="AI273" s="1919"/>
      <c r="AJ273" s="1919"/>
      <c r="AK273" s="1921"/>
      <c r="AL273" s="1912">
        <v>12</v>
      </c>
      <c r="AM273" s="1913"/>
      <c r="AN273" s="1927"/>
      <c r="AO273" s="1930"/>
      <c r="AP273" s="1815"/>
      <c r="AQ273" s="1815"/>
      <c r="AR273" s="1815"/>
      <c r="AS273" s="1815"/>
      <c r="AT273" s="1815"/>
      <c r="AU273" s="1815"/>
      <c r="AV273" s="1815"/>
      <c r="AW273" s="1815"/>
      <c r="AX273" s="1815"/>
      <c r="AY273" s="1933"/>
      <c r="AZ273" s="1936"/>
      <c r="BA273" s="1936"/>
      <c r="BB273" s="1945"/>
      <c r="BC273" s="1814"/>
      <c r="BD273" s="1815"/>
      <c r="BE273" s="1815"/>
      <c r="BF273" s="1815"/>
      <c r="BG273" s="1815"/>
      <c r="BH273" s="1815"/>
      <c r="BI273" s="1815"/>
      <c r="BJ273" s="1815"/>
      <c r="BK273" s="1815"/>
      <c r="BL273" s="1890"/>
      <c r="BM273" s="1814"/>
      <c r="BN273" s="1815"/>
      <c r="BO273" s="1815"/>
      <c r="BP273" s="1815"/>
      <c r="BQ273" s="1815"/>
      <c r="BR273" s="1815"/>
      <c r="BS273" s="1815"/>
      <c r="BT273" s="1815"/>
      <c r="BU273" s="1815"/>
      <c r="BV273" s="1815"/>
      <c r="BW273" s="1815"/>
      <c r="BX273" s="1809"/>
      <c r="CO273" s="364"/>
      <c r="CP273" s="364"/>
      <c r="CQ273" s="364"/>
      <c r="CR273" s="364"/>
      <c r="CS273" s="364"/>
      <c r="CT273" s="364"/>
      <c r="CU273" s="364"/>
      <c r="CV273" s="364"/>
      <c r="CW273" s="364"/>
      <c r="CX273" s="364"/>
      <c r="CY273" s="364"/>
      <c r="CZ273" s="364"/>
      <c r="DA273" s="364"/>
      <c r="DB273" s="364"/>
      <c r="DC273" s="364"/>
      <c r="DD273" s="364"/>
      <c r="DE273" s="364"/>
      <c r="DF273" s="364"/>
      <c r="DG273" s="364"/>
      <c r="DH273" s="364"/>
      <c r="DI273" s="364"/>
      <c r="DJ273" s="364"/>
      <c r="DK273" s="364"/>
      <c r="DL273" s="364"/>
      <c r="DM273" s="364"/>
      <c r="FF273" s="345"/>
      <c r="FG273" s="345"/>
    </row>
    <row r="274" spans="1:163" ht="3" customHeight="1">
      <c r="A274" s="1979"/>
      <c r="B274" s="1972"/>
      <c r="C274" s="1845"/>
      <c r="D274" s="1825"/>
      <c r="E274" s="1825"/>
      <c r="F274" s="1825"/>
      <c r="G274" s="1825"/>
      <c r="H274" s="1825"/>
      <c r="I274" s="1825"/>
      <c r="J274" s="1825"/>
      <c r="K274" s="1825"/>
      <c r="L274" s="1895"/>
      <c r="M274" s="1896"/>
      <c r="N274" s="1896"/>
      <c r="O274" s="1897"/>
      <c r="P274" s="1930"/>
      <c r="Q274" s="1815"/>
      <c r="R274" s="1815"/>
      <c r="S274" s="1815"/>
      <c r="T274" s="1815"/>
      <c r="U274" s="1815"/>
      <c r="V274" s="1815"/>
      <c r="W274" s="1815"/>
      <c r="X274" s="1815"/>
      <c r="Y274" s="1815"/>
      <c r="Z274" s="1933"/>
      <c r="AA274" s="1952"/>
      <c r="AB274" s="1953"/>
      <c r="AC274" s="1954"/>
      <c r="AD274" s="1918"/>
      <c r="AE274" s="1918"/>
      <c r="AF274" s="1918"/>
      <c r="AG274" s="1919"/>
      <c r="AH274" s="1919"/>
      <c r="AI274" s="1919"/>
      <c r="AJ274" s="1919"/>
      <c r="AK274" s="1921"/>
      <c r="AL274" s="1914"/>
      <c r="AM274" s="1915"/>
      <c r="AN274" s="1927"/>
      <c r="AO274" s="1930"/>
      <c r="AP274" s="1815"/>
      <c r="AQ274" s="1815"/>
      <c r="AR274" s="1815"/>
      <c r="AS274" s="1815"/>
      <c r="AT274" s="1815"/>
      <c r="AU274" s="1815"/>
      <c r="AV274" s="1815"/>
      <c r="AW274" s="1815"/>
      <c r="AX274" s="1815"/>
      <c r="AY274" s="1933"/>
      <c r="AZ274" s="1936"/>
      <c r="BA274" s="1936"/>
      <c r="BB274" s="1945"/>
      <c r="BC274" s="1814"/>
      <c r="BD274" s="1815"/>
      <c r="BE274" s="1815"/>
      <c r="BF274" s="1815"/>
      <c r="BG274" s="1815"/>
      <c r="BH274" s="1815"/>
      <c r="BI274" s="1815"/>
      <c r="BJ274" s="1815"/>
      <c r="BK274" s="1815"/>
      <c r="BL274" s="1890"/>
      <c r="BM274" s="1814"/>
      <c r="BN274" s="1815"/>
      <c r="BO274" s="1815"/>
      <c r="BP274" s="1815"/>
      <c r="BQ274" s="1815"/>
      <c r="BR274" s="1815"/>
      <c r="BS274" s="1815"/>
      <c r="BT274" s="1815"/>
      <c r="BU274" s="1815"/>
      <c r="BV274" s="1815"/>
      <c r="BW274" s="1815"/>
      <c r="BX274" s="1809"/>
      <c r="CO274" s="364"/>
      <c r="CP274" s="364"/>
      <c r="CQ274" s="364"/>
      <c r="CR274" s="364"/>
      <c r="CS274" s="364"/>
      <c r="CT274" s="364"/>
      <c r="CU274" s="364"/>
      <c r="CV274" s="364"/>
      <c r="CW274" s="364"/>
      <c r="CX274" s="364"/>
      <c r="CY274" s="364"/>
      <c r="CZ274" s="364"/>
      <c r="DA274" s="364"/>
      <c r="DB274" s="364"/>
      <c r="DC274" s="364"/>
      <c r="DD274" s="364"/>
      <c r="DE274" s="364"/>
      <c r="DF274" s="364"/>
      <c r="DG274" s="364"/>
      <c r="DH274" s="364"/>
      <c r="DI274" s="364"/>
      <c r="DJ274" s="364"/>
      <c r="DK274" s="364"/>
      <c r="DL274" s="364"/>
      <c r="DM274" s="364"/>
      <c r="DN274" s="339"/>
      <c r="DO274" s="384"/>
      <c r="DP274" s="384"/>
      <c r="ES274" s="345"/>
      <c r="ET274" s="345"/>
      <c r="EU274" s="345"/>
      <c r="EV274" s="345"/>
      <c r="EW274" s="345"/>
      <c r="EX274" s="345"/>
      <c r="EY274" s="345"/>
      <c r="EZ274" s="345"/>
      <c r="FA274" s="345"/>
      <c r="FB274" s="345"/>
      <c r="FC274" s="345"/>
      <c r="FD274" s="345"/>
      <c r="FE274" s="345"/>
      <c r="FF274" s="345"/>
      <c r="FG274" s="345"/>
    </row>
    <row r="275" spans="1:163" ht="3" customHeight="1">
      <c r="A275" s="1979"/>
      <c r="B275" s="1972"/>
      <c r="C275" s="1845"/>
      <c r="D275" s="1825"/>
      <c r="E275" s="1825"/>
      <c r="F275" s="1825"/>
      <c r="G275" s="1825"/>
      <c r="H275" s="1825"/>
      <c r="I275" s="1825"/>
      <c r="J275" s="1825"/>
      <c r="K275" s="1825"/>
      <c r="L275" s="1898"/>
      <c r="M275" s="1899"/>
      <c r="N275" s="1899"/>
      <c r="O275" s="1900"/>
      <c r="P275" s="1931"/>
      <c r="Q275" s="1821"/>
      <c r="R275" s="1821"/>
      <c r="S275" s="1821"/>
      <c r="T275" s="1821"/>
      <c r="U275" s="1821"/>
      <c r="V275" s="1821"/>
      <c r="W275" s="1821"/>
      <c r="X275" s="1821"/>
      <c r="Y275" s="1821"/>
      <c r="Z275" s="1934"/>
      <c r="AA275" s="1983"/>
      <c r="AB275" s="1984"/>
      <c r="AC275" s="1985"/>
      <c r="AD275" s="1918"/>
      <c r="AE275" s="1918"/>
      <c r="AF275" s="1918"/>
      <c r="AG275" s="1919"/>
      <c r="AH275" s="1919"/>
      <c r="AI275" s="1919"/>
      <c r="AJ275" s="1919"/>
      <c r="AK275" s="1922"/>
      <c r="AL275" s="1947"/>
      <c r="AM275" s="1948"/>
      <c r="AN275" s="1928"/>
      <c r="AO275" s="1931"/>
      <c r="AP275" s="1821"/>
      <c r="AQ275" s="1821"/>
      <c r="AR275" s="1821"/>
      <c r="AS275" s="1821"/>
      <c r="AT275" s="1821"/>
      <c r="AU275" s="1821"/>
      <c r="AV275" s="1821"/>
      <c r="AW275" s="1821"/>
      <c r="AX275" s="1821"/>
      <c r="AY275" s="1934"/>
      <c r="AZ275" s="1937"/>
      <c r="BA275" s="1937"/>
      <c r="BB275" s="1946"/>
      <c r="BC275" s="1820"/>
      <c r="BD275" s="1821"/>
      <c r="BE275" s="1821"/>
      <c r="BF275" s="1821"/>
      <c r="BG275" s="1821"/>
      <c r="BH275" s="1821"/>
      <c r="BI275" s="1821"/>
      <c r="BJ275" s="1821"/>
      <c r="BK275" s="1821"/>
      <c r="BL275" s="1891"/>
      <c r="BM275" s="1820"/>
      <c r="BN275" s="1821"/>
      <c r="BO275" s="1821"/>
      <c r="BP275" s="1821"/>
      <c r="BQ275" s="1821"/>
      <c r="BR275" s="1821"/>
      <c r="BS275" s="1821"/>
      <c r="BT275" s="1821"/>
      <c r="BU275" s="1821"/>
      <c r="BV275" s="1821"/>
      <c r="BW275" s="1821"/>
      <c r="BX275" s="1810"/>
      <c r="CO275" s="364"/>
      <c r="CP275" s="364"/>
      <c r="CQ275" s="364"/>
      <c r="CR275" s="364"/>
      <c r="CS275" s="364"/>
      <c r="CT275" s="364"/>
      <c r="CU275" s="364"/>
      <c r="CV275" s="364"/>
      <c r="CW275" s="364"/>
      <c r="CX275" s="364"/>
      <c r="CY275" s="364"/>
      <c r="CZ275" s="364"/>
      <c r="DA275" s="364"/>
      <c r="DB275" s="364"/>
      <c r="DC275" s="364"/>
      <c r="DD275" s="364"/>
      <c r="DE275" s="364"/>
      <c r="DF275" s="364"/>
      <c r="DG275" s="364"/>
      <c r="DH275" s="364"/>
      <c r="DI275" s="364"/>
      <c r="DJ275" s="364"/>
      <c r="DK275" s="364"/>
      <c r="DL275" s="364"/>
      <c r="DM275" s="364"/>
      <c r="DN275" s="339"/>
      <c r="ES275" s="345"/>
      <c r="ET275" s="345"/>
      <c r="EU275" s="345"/>
      <c r="EV275" s="345"/>
      <c r="EW275" s="345"/>
      <c r="EX275" s="345"/>
      <c r="EY275" s="345"/>
      <c r="EZ275" s="345"/>
      <c r="FA275" s="345"/>
      <c r="FB275" s="345"/>
      <c r="FC275" s="345"/>
      <c r="FD275" s="345"/>
      <c r="FE275" s="345"/>
      <c r="FF275" s="345"/>
      <c r="FG275" s="345"/>
    </row>
    <row r="276" spans="1:163" ht="3" customHeight="1">
      <c r="A276" s="1979"/>
      <c r="B276" s="1972"/>
      <c r="C276" s="1845">
        <f>申告書作成!D254</f>
        <v>0</v>
      </c>
      <c r="D276" s="1825"/>
      <c r="E276" s="1825"/>
      <c r="F276" s="1825"/>
      <c r="G276" s="1825"/>
      <c r="H276" s="1825"/>
      <c r="I276" s="1825"/>
      <c r="J276" s="1825"/>
      <c r="K276" s="1825"/>
      <c r="L276" s="1901">
        <f>申告書作成!L254</f>
        <v>0</v>
      </c>
      <c r="M276" s="1902"/>
      <c r="N276" s="1902"/>
      <c r="O276" s="1903"/>
      <c r="P276" s="1886">
        <f>申告書作成!O254</f>
        <v>0</v>
      </c>
      <c r="Q276" s="1886"/>
      <c r="R276" s="1886"/>
      <c r="S276" s="1886"/>
      <c r="T276" s="1886"/>
      <c r="U276" s="1886"/>
      <c r="V276" s="1886"/>
      <c r="W276" s="1886"/>
      <c r="X276" s="1886"/>
      <c r="Y276" s="1886"/>
      <c r="Z276" s="1886"/>
      <c r="AA276" s="1949" t="e">
        <f ca="1">'償却④-1'!I20</f>
        <v>#N/A</v>
      </c>
      <c r="AB276" s="1950"/>
      <c r="AC276" s="1951"/>
      <c r="AD276" s="1918" t="e">
        <f ca="1">'償却④-1'!J20</f>
        <v>#N/A</v>
      </c>
      <c r="AE276" s="1918"/>
      <c r="AF276" s="1918"/>
      <c r="AG276" s="1919" t="e">
        <f ca="1">'償却④-1'!K20</f>
        <v>#N/A</v>
      </c>
      <c r="AH276" s="1919"/>
      <c r="AI276" s="1919"/>
      <c r="AJ276" s="1919"/>
      <c r="AK276" s="1920"/>
      <c r="AL276" s="1923" t="e">
        <f ca="1">'償却④-1'!L20</f>
        <v>#N/A</v>
      </c>
      <c r="AM276" s="1923"/>
      <c r="AN276" s="1926" t="s">
        <v>776</v>
      </c>
      <c r="AO276" s="1886" t="e">
        <f ca="1">'償却④-1'!M20</f>
        <v>#N/A</v>
      </c>
      <c r="AP276" s="1886"/>
      <c r="AQ276" s="1886"/>
      <c r="AR276" s="1886"/>
      <c r="AS276" s="1886"/>
      <c r="AT276" s="1886"/>
      <c r="AU276" s="1886"/>
      <c r="AV276" s="1886"/>
      <c r="AW276" s="1886"/>
      <c r="AX276" s="1886"/>
      <c r="AY276" s="1886"/>
      <c r="AZ276" s="1938" t="e">
        <f ca="1">'償却④-1'!P20</f>
        <v>#N/A</v>
      </c>
      <c r="BA276" s="1939"/>
      <c r="BB276" s="1940"/>
      <c r="BC276" s="1907" t="e">
        <f ca="1">'償却④-1'!Q20</f>
        <v>#N/A</v>
      </c>
      <c r="BD276" s="1886"/>
      <c r="BE276" s="1886"/>
      <c r="BF276" s="1886"/>
      <c r="BG276" s="1886"/>
      <c r="BH276" s="1886"/>
      <c r="BI276" s="1886"/>
      <c r="BJ276" s="1886"/>
      <c r="BK276" s="1886"/>
      <c r="BL276" s="1908"/>
      <c r="BM276" s="1811" t="e">
        <f ca="1">'償却④-1'!R20</f>
        <v>#N/A</v>
      </c>
      <c r="BN276" s="1812"/>
      <c r="BO276" s="1812"/>
      <c r="BP276" s="1812"/>
      <c r="BQ276" s="1812"/>
      <c r="BR276" s="1812"/>
      <c r="BS276" s="1812"/>
      <c r="BT276" s="1812"/>
      <c r="BU276" s="1812"/>
      <c r="BV276" s="1812"/>
      <c r="BW276" s="1812"/>
      <c r="BX276" s="1813"/>
      <c r="CO276" s="364"/>
      <c r="CP276" s="364"/>
      <c r="CQ276" s="364"/>
      <c r="CR276" s="364"/>
      <c r="CS276" s="364"/>
      <c r="CT276" s="364"/>
      <c r="CU276" s="364"/>
      <c r="CV276" s="364"/>
      <c r="CW276" s="364"/>
      <c r="CX276" s="364"/>
      <c r="CY276" s="364"/>
      <c r="CZ276" s="364"/>
      <c r="DA276" s="364"/>
      <c r="DB276" s="364"/>
      <c r="DC276" s="364"/>
      <c r="DD276" s="364"/>
      <c r="DE276" s="364"/>
      <c r="DF276" s="364"/>
      <c r="DG276" s="364"/>
      <c r="DH276" s="364"/>
      <c r="DI276" s="364"/>
      <c r="DJ276" s="364"/>
      <c r="DK276" s="364"/>
      <c r="DL276" s="364"/>
      <c r="DM276" s="364"/>
      <c r="DN276" s="339"/>
      <c r="ES276" s="345"/>
      <c r="ET276" s="345"/>
      <c r="EU276" s="345"/>
      <c r="EV276" s="345"/>
      <c r="EW276" s="345"/>
      <c r="EX276" s="345"/>
      <c r="EY276" s="345"/>
      <c r="EZ276" s="345"/>
      <c r="FA276" s="345"/>
      <c r="FB276" s="345"/>
      <c r="FC276" s="345"/>
      <c r="FD276" s="345"/>
      <c r="FE276" s="345"/>
      <c r="FF276" s="345"/>
      <c r="FG276" s="345"/>
    </row>
    <row r="277" spans="1:163" ht="3" customHeight="1">
      <c r="A277" s="1979"/>
      <c r="B277" s="1972"/>
      <c r="C277" s="1845"/>
      <c r="D277" s="1825"/>
      <c r="E277" s="1825"/>
      <c r="F277" s="1825"/>
      <c r="G277" s="1825"/>
      <c r="H277" s="1825"/>
      <c r="I277" s="1825"/>
      <c r="J277" s="1825"/>
      <c r="K277" s="1825"/>
      <c r="L277" s="1895"/>
      <c r="M277" s="1896"/>
      <c r="N277" s="1896"/>
      <c r="O277" s="1897"/>
      <c r="P277" s="1886"/>
      <c r="Q277" s="1886"/>
      <c r="R277" s="1886"/>
      <c r="S277" s="1886"/>
      <c r="T277" s="1886"/>
      <c r="U277" s="1886"/>
      <c r="V277" s="1886"/>
      <c r="W277" s="1886"/>
      <c r="X277" s="1886"/>
      <c r="Y277" s="1886"/>
      <c r="Z277" s="1886"/>
      <c r="AA277" s="1952"/>
      <c r="AB277" s="1953"/>
      <c r="AC277" s="1954"/>
      <c r="AD277" s="1918"/>
      <c r="AE277" s="1918"/>
      <c r="AF277" s="1918"/>
      <c r="AG277" s="1919"/>
      <c r="AH277" s="1919"/>
      <c r="AI277" s="1919"/>
      <c r="AJ277" s="1919"/>
      <c r="AK277" s="1921"/>
      <c r="AL277" s="1924"/>
      <c r="AM277" s="1924"/>
      <c r="AN277" s="1927"/>
      <c r="AO277" s="1886"/>
      <c r="AP277" s="1886"/>
      <c r="AQ277" s="1886"/>
      <c r="AR277" s="1886"/>
      <c r="AS277" s="1886"/>
      <c r="AT277" s="1886"/>
      <c r="AU277" s="1886"/>
      <c r="AV277" s="1886"/>
      <c r="AW277" s="1886"/>
      <c r="AX277" s="1886"/>
      <c r="AY277" s="1886"/>
      <c r="AZ277" s="1938"/>
      <c r="BA277" s="1939"/>
      <c r="BB277" s="1940"/>
      <c r="BC277" s="1907"/>
      <c r="BD277" s="1886"/>
      <c r="BE277" s="1886"/>
      <c r="BF277" s="1886"/>
      <c r="BG277" s="1886"/>
      <c r="BH277" s="1886"/>
      <c r="BI277" s="1886"/>
      <c r="BJ277" s="1886"/>
      <c r="BK277" s="1886"/>
      <c r="BL277" s="1908"/>
      <c r="BM277" s="1814"/>
      <c r="BN277" s="1815"/>
      <c r="BO277" s="1815"/>
      <c r="BP277" s="1815"/>
      <c r="BQ277" s="1815"/>
      <c r="BR277" s="1815"/>
      <c r="BS277" s="1815"/>
      <c r="BT277" s="1815"/>
      <c r="BU277" s="1815"/>
      <c r="BV277" s="1815"/>
      <c r="BW277" s="1815"/>
      <c r="BX277" s="1816"/>
      <c r="CO277" s="364"/>
      <c r="CP277" s="364"/>
      <c r="CQ277" s="364"/>
      <c r="CR277" s="364"/>
      <c r="CS277" s="364"/>
      <c r="CT277" s="364"/>
      <c r="CU277" s="364"/>
      <c r="CV277" s="364"/>
      <c r="CW277" s="364"/>
      <c r="CX277" s="364"/>
      <c r="CY277" s="364"/>
      <c r="CZ277" s="364"/>
      <c r="DA277" s="364"/>
      <c r="DB277" s="364"/>
      <c r="DC277" s="364"/>
      <c r="DD277" s="364"/>
      <c r="DE277" s="364"/>
      <c r="DF277" s="364"/>
      <c r="DG277" s="364"/>
      <c r="DH277" s="364"/>
      <c r="DI277" s="364"/>
      <c r="DJ277" s="364"/>
      <c r="DK277" s="364"/>
      <c r="DL277" s="364"/>
      <c r="DM277" s="364"/>
      <c r="DN277" s="364"/>
      <c r="DO277" s="364"/>
      <c r="DP277" s="364"/>
      <c r="DQ277" s="364"/>
      <c r="DR277" s="364"/>
    </row>
    <row r="278" spans="1:163" ht="3" customHeight="1">
      <c r="A278" s="1979"/>
      <c r="B278" s="1972"/>
      <c r="C278" s="1845"/>
      <c r="D278" s="1825"/>
      <c r="E278" s="1825"/>
      <c r="F278" s="1825"/>
      <c r="G278" s="1825"/>
      <c r="H278" s="1825"/>
      <c r="I278" s="1825"/>
      <c r="J278" s="1825"/>
      <c r="K278" s="1825"/>
      <c r="L278" s="1895"/>
      <c r="M278" s="1896"/>
      <c r="N278" s="1896"/>
      <c r="O278" s="1897"/>
      <c r="P278" s="1886"/>
      <c r="Q278" s="1886"/>
      <c r="R278" s="1886"/>
      <c r="S278" s="1886"/>
      <c r="T278" s="1886"/>
      <c r="U278" s="1886"/>
      <c r="V278" s="1886"/>
      <c r="W278" s="1886"/>
      <c r="X278" s="1886"/>
      <c r="Y278" s="1886"/>
      <c r="Z278" s="1886"/>
      <c r="AA278" s="1952"/>
      <c r="AB278" s="1953"/>
      <c r="AC278" s="1954"/>
      <c r="AD278" s="1918"/>
      <c r="AE278" s="1918"/>
      <c r="AF278" s="1918"/>
      <c r="AG278" s="1919"/>
      <c r="AH278" s="1919"/>
      <c r="AI278" s="1919"/>
      <c r="AJ278" s="1919"/>
      <c r="AK278" s="1921"/>
      <c r="AL278" s="1925"/>
      <c r="AM278" s="1925"/>
      <c r="AN278" s="1927"/>
      <c r="AO278" s="1886"/>
      <c r="AP278" s="1886"/>
      <c r="AQ278" s="1886"/>
      <c r="AR278" s="1886"/>
      <c r="AS278" s="1886"/>
      <c r="AT278" s="1886"/>
      <c r="AU278" s="1886"/>
      <c r="AV278" s="1886"/>
      <c r="AW278" s="1886"/>
      <c r="AX278" s="1886"/>
      <c r="AY278" s="1886"/>
      <c r="AZ278" s="1938"/>
      <c r="BA278" s="1939"/>
      <c r="BB278" s="1940"/>
      <c r="BC278" s="1907"/>
      <c r="BD278" s="1886"/>
      <c r="BE278" s="1886"/>
      <c r="BF278" s="1886"/>
      <c r="BG278" s="1886"/>
      <c r="BH278" s="1886"/>
      <c r="BI278" s="1886"/>
      <c r="BJ278" s="1886"/>
      <c r="BK278" s="1886"/>
      <c r="BL278" s="1908"/>
      <c r="BM278" s="1814"/>
      <c r="BN278" s="1815"/>
      <c r="BO278" s="1815"/>
      <c r="BP278" s="1815"/>
      <c r="BQ278" s="1815"/>
      <c r="BR278" s="1815"/>
      <c r="BS278" s="1815"/>
      <c r="BT278" s="1815"/>
      <c r="BU278" s="1815"/>
      <c r="BV278" s="1815"/>
      <c r="BW278" s="1815"/>
      <c r="BX278" s="1816"/>
      <c r="CO278" s="364"/>
      <c r="CP278" s="364"/>
      <c r="CQ278" s="364"/>
      <c r="CR278" s="364"/>
      <c r="CS278" s="364"/>
      <c r="CT278" s="364"/>
      <c r="CU278" s="364"/>
      <c r="CV278" s="364"/>
      <c r="CW278" s="364"/>
      <c r="CX278" s="364"/>
      <c r="CY278" s="364"/>
      <c r="CZ278" s="364"/>
      <c r="DA278" s="364"/>
      <c r="DB278" s="364"/>
      <c r="DC278" s="364"/>
      <c r="DD278" s="364"/>
      <c r="DE278" s="364"/>
      <c r="DF278" s="364"/>
      <c r="DG278" s="364"/>
      <c r="DH278" s="364"/>
      <c r="DI278" s="364"/>
      <c r="DJ278" s="364"/>
      <c r="DK278" s="364"/>
      <c r="DL278" s="364"/>
      <c r="DM278" s="364"/>
      <c r="DN278" s="364"/>
      <c r="DO278" s="364"/>
      <c r="DP278" s="364"/>
      <c r="DQ278" s="364"/>
      <c r="DR278" s="364"/>
    </row>
    <row r="279" spans="1:163" ht="3" customHeight="1">
      <c r="A279" s="1979"/>
      <c r="B279" s="1972"/>
      <c r="C279" s="1845"/>
      <c r="D279" s="1825"/>
      <c r="E279" s="1825"/>
      <c r="F279" s="1825"/>
      <c r="G279" s="1825"/>
      <c r="H279" s="1825"/>
      <c r="I279" s="1825"/>
      <c r="J279" s="1825"/>
      <c r="K279" s="1825"/>
      <c r="L279" s="1895"/>
      <c r="M279" s="1896"/>
      <c r="N279" s="1896"/>
      <c r="O279" s="1897"/>
      <c r="P279" s="1886"/>
      <c r="Q279" s="1886"/>
      <c r="R279" s="1886"/>
      <c r="S279" s="1886"/>
      <c r="T279" s="1886"/>
      <c r="U279" s="1886"/>
      <c r="V279" s="1886"/>
      <c r="W279" s="1886"/>
      <c r="X279" s="1886"/>
      <c r="Y279" s="1886"/>
      <c r="Z279" s="1886"/>
      <c r="AA279" s="1952"/>
      <c r="AB279" s="1953"/>
      <c r="AC279" s="1954"/>
      <c r="AD279" s="1918"/>
      <c r="AE279" s="1918"/>
      <c r="AF279" s="1918"/>
      <c r="AG279" s="1919"/>
      <c r="AH279" s="1919"/>
      <c r="AI279" s="1919"/>
      <c r="AJ279" s="1919"/>
      <c r="AK279" s="1921"/>
      <c r="AL279" s="1912">
        <v>12</v>
      </c>
      <c r="AM279" s="1913"/>
      <c r="AN279" s="1927"/>
      <c r="AO279" s="1886"/>
      <c r="AP279" s="1886"/>
      <c r="AQ279" s="1886"/>
      <c r="AR279" s="1886"/>
      <c r="AS279" s="1886"/>
      <c r="AT279" s="1886"/>
      <c r="AU279" s="1886"/>
      <c r="AV279" s="1886"/>
      <c r="AW279" s="1886"/>
      <c r="AX279" s="1886"/>
      <c r="AY279" s="1886"/>
      <c r="AZ279" s="1938"/>
      <c r="BA279" s="1939"/>
      <c r="BB279" s="1940"/>
      <c r="BC279" s="1907"/>
      <c r="BD279" s="1886"/>
      <c r="BE279" s="1886"/>
      <c r="BF279" s="1886"/>
      <c r="BG279" s="1886"/>
      <c r="BH279" s="1886"/>
      <c r="BI279" s="1886"/>
      <c r="BJ279" s="1886"/>
      <c r="BK279" s="1886"/>
      <c r="BL279" s="1908"/>
      <c r="BM279" s="1814"/>
      <c r="BN279" s="1815"/>
      <c r="BO279" s="1815"/>
      <c r="BP279" s="1815"/>
      <c r="BQ279" s="1815"/>
      <c r="BR279" s="1815"/>
      <c r="BS279" s="1815"/>
      <c r="BT279" s="1815"/>
      <c r="BU279" s="1815"/>
      <c r="BV279" s="1815"/>
      <c r="BW279" s="1815"/>
      <c r="BX279" s="1816"/>
      <c r="CO279" s="364"/>
      <c r="CP279" s="364"/>
      <c r="CQ279" s="364"/>
      <c r="CR279" s="364"/>
      <c r="CS279" s="364"/>
      <c r="CT279" s="364"/>
      <c r="CU279" s="364"/>
      <c r="CV279" s="364"/>
      <c r="CW279" s="364"/>
      <c r="CX279" s="364"/>
      <c r="CY279" s="364"/>
      <c r="CZ279" s="364"/>
      <c r="DA279" s="364"/>
      <c r="DB279" s="364"/>
      <c r="DC279" s="364"/>
      <c r="DD279" s="364"/>
      <c r="DE279" s="364"/>
      <c r="DF279" s="364"/>
      <c r="DG279" s="364"/>
      <c r="DH279" s="364"/>
      <c r="DI279" s="364"/>
      <c r="DJ279" s="364"/>
      <c r="DK279" s="364"/>
      <c r="DL279" s="364"/>
      <c r="DM279" s="364"/>
      <c r="DN279" s="364"/>
      <c r="DO279" s="364"/>
      <c r="DP279" s="364"/>
      <c r="DQ279" s="364"/>
      <c r="DR279" s="364"/>
    </row>
    <row r="280" spans="1:163" ht="3" customHeight="1">
      <c r="A280" s="1979"/>
      <c r="B280" s="1972"/>
      <c r="C280" s="1845"/>
      <c r="D280" s="1825"/>
      <c r="E280" s="1825"/>
      <c r="F280" s="1825"/>
      <c r="G280" s="1825"/>
      <c r="H280" s="1825"/>
      <c r="I280" s="1825"/>
      <c r="J280" s="1825"/>
      <c r="K280" s="1825"/>
      <c r="L280" s="1895"/>
      <c r="M280" s="1896"/>
      <c r="N280" s="1896"/>
      <c r="O280" s="1897"/>
      <c r="P280" s="1886"/>
      <c r="Q280" s="1886"/>
      <c r="R280" s="1886"/>
      <c r="S280" s="1886"/>
      <c r="T280" s="1886"/>
      <c r="U280" s="1886"/>
      <c r="V280" s="1886"/>
      <c r="W280" s="1886"/>
      <c r="X280" s="1886"/>
      <c r="Y280" s="1886"/>
      <c r="Z280" s="1886"/>
      <c r="AA280" s="1952"/>
      <c r="AB280" s="1953"/>
      <c r="AC280" s="1954"/>
      <c r="AD280" s="1918"/>
      <c r="AE280" s="1918"/>
      <c r="AF280" s="1918"/>
      <c r="AG280" s="1919"/>
      <c r="AH280" s="1919"/>
      <c r="AI280" s="1919"/>
      <c r="AJ280" s="1919"/>
      <c r="AK280" s="1921"/>
      <c r="AL280" s="1914"/>
      <c r="AM280" s="1915"/>
      <c r="AN280" s="1927"/>
      <c r="AO280" s="1886"/>
      <c r="AP280" s="1886"/>
      <c r="AQ280" s="1886"/>
      <c r="AR280" s="1886"/>
      <c r="AS280" s="1886"/>
      <c r="AT280" s="1886"/>
      <c r="AU280" s="1886"/>
      <c r="AV280" s="1886"/>
      <c r="AW280" s="1886"/>
      <c r="AX280" s="1886"/>
      <c r="AY280" s="1886"/>
      <c r="AZ280" s="1938"/>
      <c r="BA280" s="1939"/>
      <c r="BB280" s="1940"/>
      <c r="BC280" s="1907"/>
      <c r="BD280" s="1886"/>
      <c r="BE280" s="1886"/>
      <c r="BF280" s="1886"/>
      <c r="BG280" s="1886"/>
      <c r="BH280" s="1886"/>
      <c r="BI280" s="1886"/>
      <c r="BJ280" s="1886"/>
      <c r="BK280" s="1886"/>
      <c r="BL280" s="1908"/>
      <c r="BM280" s="1814"/>
      <c r="BN280" s="1815"/>
      <c r="BO280" s="1815"/>
      <c r="BP280" s="1815"/>
      <c r="BQ280" s="1815"/>
      <c r="BR280" s="1815"/>
      <c r="BS280" s="1815"/>
      <c r="BT280" s="1815"/>
      <c r="BU280" s="1815"/>
      <c r="BV280" s="1815"/>
      <c r="BW280" s="1815"/>
      <c r="BX280" s="1816"/>
      <c r="CO280" s="364"/>
      <c r="CP280" s="364"/>
      <c r="CQ280" s="364"/>
      <c r="CR280" s="364"/>
      <c r="CS280" s="364"/>
      <c r="CT280" s="364"/>
      <c r="CU280" s="364"/>
      <c r="CV280" s="364"/>
      <c r="CW280" s="364"/>
      <c r="CX280" s="364"/>
      <c r="CY280" s="364"/>
      <c r="CZ280" s="364"/>
      <c r="DA280" s="364"/>
      <c r="DB280" s="364"/>
      <c r="DC280" s="364"/>
      <c r="DD280" s="364"/>
      <c r="DE280" s="364"/>
      <c r="DF280" s="364"/>
      <c r="DG280" s="364"/>
      <c r="DH280" s="364"/>
      <c r="DI280" s="364"/>
      <c r="DJ280" s="364"/>
      <c r="DK280" s="364"/>
      <c r="DL280" s="364"/>
      <c r="DM280" s="364"/>
      <c r="DN280" s="364"/>
      <c r="DO280" s="364"/>
      <c r="DP280" s="364"/>
      <c r="DQ280" s="364"/>
      <c r="DR280" s="364"/>
    </row>
    <row r="281" spans="1:163" ht="3" customHeight="1" thickBot="1">
      <c r="A281" s="339"/>
      <c r="B281" s="339"/>
      <c r="C281" s="1961"/>
      <c r="D281" s="1826"/>
      <c r="E281" s="1826"/>
      <c r="F281" s="1826"/>
      <c r="G281" s="1826"/>
      <c r="H281" s="1826"/>
      <c r="I281" s="1826"/>
      <c r="J281" s="1826"/>
      <c r="K281" s="1826"/>
      <c r="L281" s="1904"/>
      <c r="M281" s="1905"/>
      <c r="N281" s="1905"/>
      <c r="O281" s="1906"/>
      <c r="P281" s="1887"/>
      <c r="Q281" s="1887"/>
      <c r="R281" s="1887"/>
      <c r="S281" s="1887"/>
      <c r="T281" s="1887"/>
      <c r="U281" s="1887"/>
      <c r="V281" s="1887"/>
      <c r="W281" s="1887"/>
      <c r="X281" s="1887"/>
      <c r="Y281" s="1887"/>
      <c r="Z281" s="1887"/>
      <c r="AA281" s="1955"/>
      <c r="AB281" s="1956"/>
      <c r="AC281" s="1957"/>
      <c r="AD281" s="1958"/>
      <c r="AE281" s="1958"/>
      <c r="AF281" s="1958"/>
      <c r="AG281" s="1959"/>
      <c r="AH281" s="1959"/>
      <c r="AI281" s="1959"/>
      <c r="AJ281" s="1959"/>
      <c r="AK281" s="1962"/>
      <c r="AL281" s="1916"/>
      <c r="AM281" s="1917"/>
      <c r="AN281" s="1963"/>
      <c r="AO281" s="1887"/>
      <c r="AP281" s="1887"/>
      <c r="AQ281" s="1887"/>
      <c r="AR281" s="1887"/>
      <c r="AS281" s="1887"/>
      <c r="AT281" s="1887"/>
      <c r="AU281" s="1887"/>
      <c r="AV281" s="1887"/>
      <c r="AW281" s="1887"/>
      <c r="AX281" s="1887"/>
      <c r="AY281" s="1887"/>
      <c r="AZ281" s="1941"/>
      <c r="BA281" s="1942"/>
      <c r="BB281" s="1943"/>
      <c r="BC281" s="1909"/>
      <c r="BD281" s="1910"/>
      <c r="BE281" s="1910"/>
      <c r="BF281" s="1910"/>
      <c r="BG281" s="1910"/>
      <c r="BH281" s="1910"/>
      <c r="BI281" s="1910"/>
      <c r="BJ281" s="1910"/>
      <c r="BK281" s="1910"/>
      <c r="BL281" s="1911"/>
      <c r="BM281" s="1817"/>
      <c r="BN281" s="1818"/>
      <c r="BO281" s="1818"/>
      <c r="BP281" s="1818"/>
      <c r="BQ281" s="1818"/>
      <c r="BR281" s="1818"/>
      <c r="BS281" s="1818"/>
      <c r="BT281" s="1818"/>
      <c r="BU281" s="1818"/>
      <c r="BV281" s="1818"/>
      <c r="BW281" s="1818"/>
      <c r="BX281" s="1819"/>
      <c r="CO281" s="385"/>
      <c r="CP281" s="385"/>
      <c r="CQ281" s="385"/>
      <c r="CR281" s="385"/>
      <c r="CS281" s="385"/>
      <c r="CT281" s="385"/>
      <c r="CU281" s="385"/>
      <c r="CV281" s="385"/>
      <c r="CW281" s="385"/>
      <c r="CX281" s="385"/>
      <c r="CY281" s="385"/>
      <c r="CZ281" s="385"/>
      <c r="DA281" s="385"/>
      <c r="DB281" s="385"/>
      <c r="DC281" s="385"/>
      <c r="DD281" s="385"/>
      <c r="DE281" s="385"/>
      <c r="DF281" s="385"/>
      <c r="DG281" s="385"/>
      <c r="DH281" s="385"/>
      <c r="DI281" s="385"/>
      <c r="DJ281" s="385"/>
      <c r="DK281" s="385"/>
      <c r="DL281" s="385"/>
      <c r="DM281" s="385"/>
      <c r="DN281" s="385"/>
      <c r="DO281" s="385"/>
      <c r="DP281" s="385"/>
      <c r="DQ281" s="385"/>
      <c r="DR281" s="385"/>
    </row>
    <row r="282" spans="1:163" ht="0.75" customHeight="1">
      <c r="A282" s="339"/>
      <c r="B282" s="339"/>
      <c r="C282" s="345"/>
      <c r="D282" s="345"/>
      <c r="E282" s="345"/>
      <c r="F282" s="345"/>
      <c r="G282" s="345"/>
      <c r="H282" s="345"/>
      <c r="I282" s="345"/>
      <c r="J282" s="345"/>
      <c r="K282" s="345"/>
      <c r="L282" s="345"/>
      <c r="M282" s="345"/>
      <c r="N282" s="345"/>
      <c r="O282" s="345"/>
      <c r="P282" s="345"/>
      <c r="Q282" s="345"/>
      <c r="R282" s="345"/>
      <c r="S282" s="345"/>
      <c r="T282" s="345"/>
      <c r="U282" s="345"/>
      <c r="V282" s="345"/>
      <c r="W282" s="345"/>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c r="AS282" s="345"/>
      <c r="AT282" s="345"/>
      <c r="AU282" s="345"/>
      <c r="AV282" s="345"/>
      <c r="AW282" s="345"/>
      <c r="AX282" s="345"/>
      <c r="AY282" s="345"/>
      <c r="AZ282" s="345"/>
      <c r="BA282" s="345"/>
      <c r="BB282" s="345"/>
      <c r="BC282" s="345"/>
      <c r="BD282" s="345"/>
      <c r="BE282" s="345"/>
      <c r="BF282" s="345"/>
      <c r="BG282" s="345"/>
      <c r="BH282" s="345"/>
      <c r="BI282" s="345"/>
      <c r="BJ282" s="345"/>
      <c r="BK282" s="345"/>
      <c r="BL282" s="345"/>
      <c r="BM282" s="345"/>
      <c r="BN282" s="345"/>
      <c r="BO282" s="345"/>
      <c r="BP282" s="345"/>
      <c r="BQ282" s="345"/>
      <c r="BR282" s="345"/>
      <c r="BS282" s="345"/>
      <c r="BT282" s="345"/>
      <c r="BU282" s="345"/>
      <c r="BV282" s="345"/>
      <c r="BW282" s="345"/>
      <c r="BX282" s="345"/>
      <c r="BY282" s="345"/>
      <c r="CO282" s="385"/>
      <c r="CP282" s="385"/>
      <c r="CQ282" s="385"/>
      <c r="CR282" s="385"/>
      <c r="CS282" s="385"/>
      <c r="CT282" s="385"/>
      <c r="CU282" s="385"/>
      <c r="CV282" s="385"/>
      <c r="CW282" s="385"/>
      <c r="CX282" s="385"/>
      <c r="CY282" s="385"/>
      <c r="CZ282" s="385"/>
      <c r="DA282" s="385"/>
      <c r="DB282" s="385"/>
      <c r="DC282" s="385"/>
      <c r="DD282" s="385"/>
      <c r="DE282" s="385"/>
      <c r="DF282" s="385"/>
      <c r="DG282" s="385"/>
      <c r="DH282" s="385"/>
      <c r="DI282" s="385"/>
      <c r="DJ282" s="385"/>
      <c r="DK282" s="385"/>
      <c r="DL282" s="385"/>
      <c r="DM282" s="385"/>
      <c r="DN282" s="385"/>
      <c r="DO282" s="385"/>
      <c r="DP282" s="385"/>
      <c r="DQ282" s="385"/>
      <c r="DR282" s="385"/>
    </row>
    <row r="283" spans="1:163" ht="3" customHeight="1">
      <c r="A283" s="339"/>
      <c r="B283" s="339"/>
      <c r="C283" s="345"/>
      <c r="D283" s="345"/>
      <c r="E283" s="345"/>
      <c r="F283" s="345"/>
      <c r="G283" s="345"/>
      <c r="H283" s="345"/>
      <c r="I283" s="345"/>
      <c r="J283" s="345"/>
      <c r="K283" s="345"/>
      <c r="L283" s="345"/>
      <c r="M283" s="345"/>
      <c r="N283" s="345"/>
      <c r="O283" s="345"/>
      <c r="P283" s="345"/>
      <c r="Q283" s="345"/>
      <c r="R283" s="345"/>
      <c r="S283" s="345"/>
      <c r="T283" s="345"/>
      <c r="U283" s="345"/>
      <c r="V283" s="345"/>
      <c r="W283" s="345"/>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c r="AS283" s="345"/>
      <c r="AT283" s="345"/>
      <c r="AU283" s="345"/>
      <c r="AV283" s="345"/>
      <c r="AW283" s="345"/>
      <c r="AX283" s="345"/>
      <c r="AY283" s="345"/>
      <c r="AZ283" s="345"/>
      <c r="BA283" s="345"/>
      <c r="BB283" s="345"/>
      <c r="BC283" s="345"/>
      <c r="BD283" s="345"/>
      <c r="BE283" s="345"/>
      <c r="BF283" s="345"/>
      <c r="BG283" s="345"/>
      <c r="BH283" s="345"/>
      <c r="BI283" s="345"/>
      <c r="BJ283" s="345"/>
      <c r="BK283" s="345"/>
      <c r="BL283" s="345"/>
      <c r="BM283" s="345"/>
      <c r="BN283" s="345"/>
      <c r="BO283" s="345"/>
      <c r="BP283" s="345"/>
      <c r="BQ283" s="345"/>
      <c r="BR283" s="345"/>
      <c r="BS283" s="345"/>
      <c r="BT283" s="345"/>
      <c r="BU283" s="345"/>
      <c r="BV283" s="345"/>
      <c r="BW283" s="345"/>
      <c r="BX283" s="345"/>
      <c r="BY283" s="345"/>
      <c r="CO283" s="385"/>
      <c r="CP283" s="385"/>
      <c r="CQ283" s="385"/>
      <c r="CR283" s="385"/>
      <c r="CS283" s="385"/>
      <c r="CT283" s="385"/>
      <c r="CU283" s="385"/>
      <c r="CV283" s="385"/>
      <c r="CW283" s="385"/>
      <c r="CX283" s="385"/>
      <c r="CY283" s="385"/>
      <c r="CZ283" s="385"/>
      <c r="DA283" s="385"/>
      <c r="DB283" s="385"/>
      <c r="DC283" s="385"/>
      <c r="DD283" s="385"/>
      <c r="DE283" s="385"/>
      <c r="DF283" s="385"/>
      <c r="DG283" s="385"/>
      <c r="DH283" s="385"/>
      <c r="DI283" s="385"/>
      <c r="DJ283" s="385"/>
      <c r="DK283" s="385"/>
      <c r="DL283" s="385"/>
      <c r="DM283" s="385"/>
      <c r="DN283" s="385"/>
      <c r="DO283" s="385"/>
      <c r="DP283" s="385"/>
      <c r="DQ283" s="385"/>
      <c r="DR283" s="385"/>
    </row>
    <row r="284" spans="1:163" ht="3" customHeight="1">
      <c r="A284" s="339"/>
      <c r="B284" s="339"/>
      <c r="C284" s="386"/>
      <c r="D284" s="386"/>
      <c r="E284" s="386"/>
      <c r="F284" s="386"/>
      <c r="G284" s="386"/>
      <c r="H284" s="386"/>
      <c r="I284" s="386"/>
      <c r="J284" s="386"/>
      <c r="K284" s="386"/>
      <c r="L284" s="386"/>
      <c r="M284" s="386"/>
      <c r="N284" s="386"/>
      <c r="O284" s="386"/>
      <c r="P284" s="386"/>
      <c r="Q284" s="386"/>
      <c r="R284" s="386"/>
      <c r="S284" s="386"/>
      <c r="T284" s="386"/>
      <c r="U284" s="386"/>
      <c r="V284" s="386"/>
      <c r="W284" s="386"/>
      <c r="X284" s="386"/>
      <c r="Y284" s="386"/>
      <c r="Z284" s="386"/>
      <c r="AA284" s="386"/>
      <c r="AB284" s="386"/>
      <c r="AC284" s="386"/>
      <c r="AD284" s="386"/>
      <c r="AE284" s="386"/>
      <c r="AF284" s="386"/>
      <c r="AG284" s="386"/>
      <c r="AH284" s="386"/>
      <c r="AI284" s="386"/>
      <c r="AJ284" s="386"/>
      <c r="AK284" s="386"/>
      <c r="AL284" s="386"/>
      <c r="AM284" s="386"/>
      <c r="AN284" s="386"/>
      <c r="AO284" s="386"/>
      <c r="AP284" s="386"/>
      <c r="AQ284" s="386"/>
      <c r="AR284" s="386"/>
      <c r="AS284" s="386"/>
      <c r="AT284" s="386"/>
      <c r="AU284" s="361"/>
      <c r="AV284" s="361"/>
      <c r="AW284" s="361"/>
      <c r="AX284" s="361"/>
      <c r="AY284" s="361"/>
      <c r="AZ284" s="361"/>
      <c r="BA284" s="361"/>
      <c r="BB284" s="361"/>
      <c r="BC284" s="361"/>
      <c r="BD284" s="361"/>
      <c r="BE284" s="361"/>
      <c r="BF284" s="361"/>
      <c r="BG284" s="361"/>
      <c r="BH284" s="361"/>
      <c r="BI284" s="361"/>
      <c r="BJ284" s="387"/>
      <c r="BK284" s="387"/>
      <c r="BL284" s="387"/>
      <c r="BM284" s="387"/>
      <c r="BN284" s="387"/>
      <c r="BO284" s="387"/>
      <c r="BP284" s="387"/>
      <c r="BQ284" s="387"/>
      <c r="BR284" s="387"/>
      <c r="BS284" s="387"/>
      <c r="BT284" s="387"/>
      <c r="BU284" s="387"/>
      <c r="BV284" s="387"/>
      <c r="BW284" s="387"/>
      <c r="BX284" s="387"/>
      <c r="BY284" s="387"/>
      <c r="CO284" s="385"/>
      <c r="CP284" s="385"/>
      <c r="CQ284" s="385"/>
      <c r="CR284" s="385"/>
      <c r="CS284" s="385"/>
      <c r="CT284" s="385"/>
      <c r="CU284" s="385"/>
      <c r="CV284" s="385"/>
      <c r="CW284" s="385"/>
      <c r="CX284" s="385"/>
      <c r="CY284" s="385"/>
      <c r="CZ284" s="385"/>
      <c r="DA284" s="385"/>
      <c r="DB284" s="385"/>
      <c r="DC284" s="385"/>
      <c r="DD284" s="385"/>
      <c r="DE284" s="385"/>
      <c r="DF284" s="385"/>
      <c r="DG284" s="385"/>
      <c r="DH284" s="385"/>
      <c r="DI284" s="385"/>
      <c r="DJ284" s="385"/>
      <c r="DK284" s="385"/>
      <c r="DL284" s="385"/>
      <c r="DM284" s="385"/>
      <c r="DN284" s="385"/>
      <c r="DO284" s="385"/>
      <c r="DP284" s="385"/>
      <c r="DQ284" s="385"/>
      <c r="DR284" s="385"/>
    </row>
    <row r="285" spans="1:163" ht="3" customHeight="1">
      <c r="A285" s="339"/>
      <c r="B285" s="339"/>
      <c r="C285" s="2335" t="s">
        <v>162</v>
      </c>
      <c r="D285" s="2335"/>
      <c r="E285" s="2335"/>
      <c r="F285" s="2335"/>
      <c r="G285" s="2335"/>
      <c r="H285" s="2335"/>
      <c r="I285" s="2335"/>
      <c r="J285" s="2335"/>
      <c r="K285" s="2335"/>
      <c r="L285" s="2335"/>
      <c r="M285" s="2335"/>
      <c r="N285" s="2335"/>
      <c r="O285" s="2335"/>
      <c r="P285" s="2335"/>
      <c r="Q285" s="2335"/>
      <c r="R285" s="2335"/>
      <c r="S285" s="2335"/>
      <c r="T285" s="2335"/>
      <c r="U285" s="2335"/>
      <c r="V285" s="2335"/>
      <c r="W285" s="2335"/>
      <c r="X285" s="2335"/>
      <c r="Y285" s="2335"/>
      <c r="Z285" s="2335"/>
      <c r="AA285" s="2335"/>
      <c r="AB285" s="2335"/>
      <c r="AC285" s="2335"/>
      <c r="AD285" s="2335"/>
      <c r="AE285" s="2335"/>
      <c r="AF285" s="2335"/>
      <c r="AG285" s="386"/>
      <c r="AH285" s="386"/>
      <c r="AI285" s="386"/>
      <c r="AJ285" s="386"/>
      <c r="AK285" s="386"/>
      <c r="AL285" s="386"/>
      <c r="AM285" s="386"/>
      <c r="AN285" s="386"/>
      <c r="AO285" s="386"/>
      <c r="AP285" s="386"/>
      <c r="AQ285" s="386"/>
      <c r="AR285" s="386"/>
      <c r="AS285" s="386"/>
      <c r="AT285" s="386"/>
      <c r="AU285" s="361"/>
      <c r="AV285" s="361"/>
      <c r="AW285" s="361"/>
      <c r="AX285" s="361"/>
      <c r="AY285" s="361"/>
      <c r="AZ285" s="361"/>
      <c r="BA285" s="361"/>
      <c r="BB285" s="361"/>
      <c r="BC285" s="361"/>
      <c r="BD285" s="361"/>
      <c r="BE285" s="361"/>
      <c r="BF285" s="361"/>
      <c r="BG285" s="361"/>
      <c r="BH285" s="361"/>
      <c r="BI285" s="361"/>
      <c r="BJ285" s="387"/>
      <c r="BK285" s="387"/>
      <c r="BL285" s="387"/>
      <c r="BM285" s="387"/>
      <c r="BN285" s="387"/>
      <c r="BO285" s="387"/>
      <c r="BP285" s="387"/>
      <c r="BQ285" s="387"/>
      <c r="BR285" s="387"/>
      <c r="BS285" s="387"/>
      <c r="BT285" s="387"/>
      <c r="BU285" s="387"/>
      <c r="BV285" s="387"/>
      <c r="BW285" s="387"/>
      <c r="BX285" s="387"/>
      <c r="BY285" s="387"/>
      <c r="CO285" s="385"/>
      <c r="CP285" s="385"/>
      <c r="CQ285" s="385"/>
      <c r="CR285" s="385"/>
      <c r="CS285" s="385"/>
      <c r="CT285" s="385"/>
      <c r="CU285" s="385"/>
      <c r="CV285" s="385"/>
      <c r="CW285" s="385"/>
      <c r="CX285" s="385"/>
      <c r="CY285" s="385"/>
      <c r="CZ285" s="385"/>
      <c r="DA285" s="385"/>
      <c r="DB285" s="385"/>
      <c r="DC285" s="385"/>
      <c r="DD285" s="385"/>
      <c r="DE285" s="385"/>
      <c r="DF285" s="385"/>
      <c r="DG285" s="385"/>
      <c r="DH285" s="385"/>
      <c r="DI285" s="385"/>
      <c r="DJ285" s="385"/>
      <c r="DK285" s="385"/>
      <c r="DL285" s="385"/>
      <c r="DM285" s="385"/>
      <c r="DN285" s="385"/>
      <c r="DO285" s="385"/>
      <c r="DP285" s="385"/>
      <c r="DQ285" s="385"/>
      <c r="DR285" s="385"/>
    </row>
    <row r="286" spans="1:163" ht="3" customHeight="1">
      <c r="A286" s="339"/>
      <c r="B286" s="339"/>
      <c r="C286" s="2335"/>
      <c r="D286" s="2335"/>
      <c r="E286" s="2335"/>
      <c r="F286" s="2335"/>
      <c r="G286" s="2335"/>
      <c r="H286" s="2335"/>
      <c r="I286" s="2335"/>
      <c r="J286" s="2335"/>
      <c r="K286" s="2335"/>
      <c r="L286" s="2335"/>
      <c r="M286" s="2335"/>
      <c r="N286" s="2335"/>
      <c r="O286" s="2335"/>
      <c r="P286" s="2335"/>
      <c r="Q286" s="2335"/>
      <c r="R286" s="2335"/>
      <c r="S286" s="2335"/>
      <c r="T286" s="2335"/>
      <c r="U286" s="2335"/>
      <c r="V286" s="2335"/>
      <c r="W286" s="2335"/>
      <c r="X286" s="2335"/>
      <c r="Y286" s="2335"/>
      <c r="Z286" s="2335"/>
      <c r="AA286" s="2335"/>
      <c r="AB286" s="2335"/>
      <c r="AC286" s="2335"/>
      <c r="AD286" s="2335"/>
      <c r="AE286" s="2335"/>
      <c r="AF286" s="2335"/>
      <c r="AG286" s="386"/>
      <c r="AH286" s="386"/>
      <c r="AI286" s="386"/>
      <c r="AJ286" s="386"/>
      <c r="AK286" s="386"/>
      <c r="AL286" s="386"/>
      <c r="AM286" s="386"/>
      <c r="AN286" s="386"/>
      <c r="AO286" s="386"/>
      <c r="AP286" s="386"/>
      <c r="AQ286" s="386"/>
      <c r="AR286" s="386"/>
      <c r="AS286" s="386"/>
      <c r="AT286" s="386"/>
      <c r="AU286" s="361"/>
      <c r="AV286" s="361"/>
      <c r="AW286" s="361"/>
      <c r="AX286" s="361"/>
      <c r="AY286" s="361"/>
      <c r="AZ286" s="361"/>
      <c r="BA286" s="361"/>
      <c r="BB286" s="361"/>
      <c r="BC286" s="361"/>
      <c r="BD286" s="361"/>
      <c r="BE286" s="361"/>
      <c r="BF286" s="361"/>
      <c r="BG286" s="361"/>
      <c r="BH286" s="361"/>
      <c r="BI286" s="361"/>
      <c r="BJ286" s="387"/>
      <c r="BK286" s="387"/>
      <c r="BL286" s="387"/>
      <c r="BM286" s="387"/>
      <c r="BN286" s="387"/>
      <c r="BO286" s="387"/>
      <c r="BP286" s="387"/>
      <c r="BQ286" s="387"/>
      <c r="BR286" s="387"/>
      <c r="BS286" s="387"/>
      <c r="BT286" s="387"/>
      <c r="BU286" s="387"/>
      <c r="BV286" s="387"/>
      <c r="BW286" s="387"/>
      <c r="BX286" s="387"/>
      <c r="BY286" s="387"/>
      <c r="CO286" s="385"/>
      <c r="CP286" s="385"/>
      <c r="CQ286" s="385"/>
      <c r="CR286" s="385"/>
      <c r="CS286" s="385"/>
      <c r="CT286" s="385"/>
      <c r="CU286" s="385"/>
      <c r="CV286" s="385"/>
      <c r="CW286" s="385"/>
      <c r="CX286" s="385"/>
      <c r="CY286" s="385"/>
      <c r="CZ286" s="385"/>
      <c r="DA286" s="385"/>
      <c r="DB286" s="385"/>
      <c r="DC286" s="385"/>
      <c r="DD286" s="385"/>
      <c r="DE286" s="385"/>
      <c r="DF286" s="385"/>
      <c r="DG286" s="385"/>
      <c r="DH286" s="385"/>
      <c r="DI286" s="385"/>
      <c r="DJ286" s="385"/>
      <c r="DK286" s="385"/>
      <c r="DL286" s="385"/>
      <c r="DM286" s="385"/>
      <c r="DN286" s="385"/>
      <c r="DO286" s="385"/>
      <c r="DP286" s="385"/>
      <c r="DQ286" s="385"/>
      <c r="DR286" s="385"/>
    </row>
    <row r="287" spans="1:163" ht="3" customHeight="1">
      <c r="A287" s="339"/>
      <c r="B287" s="339"/>
      <c r="C287" s="2335"/>
      <c r="D287" s="2335"/>
      <c r="E287" s="2335"/>
      <c r="F287" s="2335"/>
      <c r="G287" s="2335"/>
      <c r="H287" s="2335"/>
      <c r="I287" s="2335"/>
      <c r="J287" s="2335"/>
      <c r="K287" s="2335"/>
      <c r="L287" s="2335"/>
      <c r="M287" s="2335"/>
      <c r="N287" s="2335"/>
      <c r="O287" s="2335"/>
      <c r="P287" s="2335"/>
      <c r="Q287" s="2335"/>
      <c r="R287" s="2335"/>
      <c r="S287" s="2335"/>
      <c r="T287" s="2335"/>
      <c r="U287" s="2335"/>
      <c r="V287" s="2335"/>
      <c r="W287" s="2335"/>
      <c r="X287" s="2335"/>
      <c r="Y287" s="2335"/>
      <c r="Z287" s="2335"/>
      <c r="AA287" s="2335"/>
      <c r="AB287" s="2335"/>
      <c r="AC287" s="2335"/>
      <c r="AD287" s="2335"/>
      <c r="AE287" s="2335"/>
      <c r="AF287" s="2335"/>
      <c r="AG287" s="386"/>
      <c r="AH287" s="386"/>
      <c r="AI287" s="386"/>
      <c r="AJ287" s="386"/>
      <c r="AK287" s="386"/>
      <c r="AL287" s="386"/>
      <c r="AM287" s="386"/>
      <c r="AN287" s="386"/>
      <c r="AO287" s="386"/>
      <c r="AP287" s="386"/>
      <c r="AQ287" s="386"/>
      <c r="AR287" s="386"/>
      <c r="AS287" s="386"/>
      <c r="AT287" s="386"/>
      <c r="AU287" s="361"/>
      <c r="AV287" s="361"/>
      <c r="AW287" s="361"/>
      <c r="AX287" s="361"/>
      <c r="AY287" s="361"/>
      <c r="AZ287" s="361"/>
      <c r="BA287" s="361"/>
      <c r="BB287" s="361"/>
      <c r="BC287" s="361"/>
      <c r="BD287" s="361"/>
      <c r="BE287" s="361"/>
      <c r="BF287" s="361"/>
      <c r="BG287" s="361"/>
      <c r="BH287" s="361"/>
      <c r="BI287" s="361"/>
      <c r="BJ287" s="387"/>
      <c r="BK287" s="387"/>
      <c r="BL287" s="387"/>
      <c r="BM287" s="387"/>
      <c r="BN287" s="387"/>
      <c r="BO287" s="387"/>
      <c r="BP287" s="387"/>
      <c r="BQ287" s="387"/>
      <c r="BR287" s="387"/>
      <c r="BS287" s="387"/>
      <c r="BT287" s="387"/>
      <c r="BU287" s="387"/>
      <c r="BV287" s="387"/>
      <c r="BW287" s="387"/>
      <c r="BX287" s="387"/>
      <c r="BY287" s="387"/>
      <c r="CO287" s="385"/>
      <c r="CP287" s="385"/>
      <c r="CQ287" s="385"/>
      <c r="CR287" s="385"/>
      <c r="CS287" s="385"/>
      <c r="CT287" s="385"/>
      <c r="CU287" s="385"/>
      <c r="CV287" s="385"/>
      <c r="CW287" s="385"/>
      <c r="CX287" s="385"/>
      <c r="CY287" s="385"/>
      <c r="CZ287" s="385"/>
      <c r="DA287" s="385"/>
      <c r="DB287" s="385"/>
      <c r="DC287" s="385"/>
      <c r="DD287" s="385"/>
      <c r="DE287" s="385"/>
      <c r="DF287" s="385"/>
      <c r="DG287" s="385"/>
      <c r="DH287" s="385"/>
      <c r="DI287" s="385"/>
      <c r="DJ287" s="385"/>
      <c r="DK287" s="385"/>
      <c r="DL287" s="385"/>
      <c r="DM287" s="385"/>
      <c r="DN287" s="385"/>
      <c r="DO287" s="385"/>
      <c r="DP287" s="385"/>
      <c r="DQ287" s="385"/>
      <c r="DR287" s="385"/>
    </row>
    <row r="288" spans="1:163" ht="3" customHeight="1">
      <c r="A288" s="339"/>
      <c r="B288" s="339"/>
      <c r="C288" s="2335"/>
      <c r="D288" s="2335"/>
      <c r="E288" s="2335"/>
      <c r="F288" s="2335"/>
      <c r="G288" s="2335"/>
      <c r="H288" s="2335"/>
      <c r="I288" s="2335"/>
      <c r="J288" s="2335"/>
      <c r="K288" s="2335"/>
      <c r="L288" s="2335"/>
      <c r="M288" s="2335"/>
      <c r="N288" s="2335"/>
      <c r="O288" s="2335"/>
      <c r="P288" s="2335"/>
      <c r="Q288" s="2335"/>
      <c r="R288" s="2335"/>
      <c r="S288" s="2335"/>
      <c r="T288" s="2335"/>
      <c r="U288" s="2335"/>
      <c r="V288" s="2335"/>
      <c r="W288" s="2335"/>
      <c r="X288" s="2335"/>
      <c r="Y288" s="2335"/>
      <c r="Z288" s="2335"/>
      <c r="AA288" s="2335"/>
      <c r="AB288" s="2335"/>
      <c r="AC288" s="2335"/>
      <c r="AD288" s="2335"/>
      <c r="AE288" s="2335"/>
      <c r="AF288" s="2335"/>
      <c r="AG288" s="386"/>
      <c r="AH288" s="386"/>
      <c r="AI288" s="386"/>
      <c r="AJ288" s="386"/>
      <c r="AK288" s="386"/>
      <c r="AL288" s="386"/>
      <c r="AM288" s="386"/>
      <c r="AN288" s="386"/>
      <c r="AO288" s="386"/>
      <c r="AP288" s="386"/>
      <c r="AQ288" s="386"/>
      <c r="AR288" s="386"/>
      <c r="AS288" s="386"/>
      <c r="AT288" s="386"/>
      <c r="AU288" s="361"/>
      <c r="AV288" s="361"/>
      <c r="AW288" s="388"/>
      <c r="AX288" s="388"/>
      <c r="AY288" s="388"/>
      <c r="AZ288" s="388"/>
      <c r="BA288" s="388"/>
      <c r="BB288" s="388"/>
      <c r="BC288" s="388"/>
      <c r="BD288" s="388"/>
      <c r="BE288" s="388"/>
      <c r="BF288" s="388"/>
      <c r="BG288" s="388"/>
      <c r="BH288" s="388"/>
      <c r="BI288" s="388"/>
      <c r="BJ288" s="388"/>
      <c r="BK288" s="388"/>
      <c r="BL288" s="388"/>
      <c r="BM288" s="388"/>
      <c r="BN288" s="388"/>
      <c r="BO288" s="388"/>
      <c r="BP288" s="388"/>
      <c r="BQ288" s="388"/>
      <c r="BR288" s="388"/>
      <c r="BS288" s="388"/>
      <c r="BT288" s="388"/>
      <c r="BU288" s="388"/>
      <c r="BV288" s="388"/>
      <c r="BW288" s="388"/>
      <c r="BX288" s="388"/>
      <c r="BY288" s="388"/>
      <c r="CO288" s="385"/>
      <c r="CP288" s="385"/>
      <c r="CQ288" s="385"/>
      <c r="CR288" s="385"/>
      <c r="CS288" s="385"/>
      <c r="CT288" s="385"/>
      <c r="CU288" s="385"/>
      <c r="CV288" s="385"/>
      <c r="CW288" s="385"/>
      <c r="CX288" s="385"/>
      <c r="CY288" s="385"/>
      <c r="CZ288" s="385"/>
      <c r="DA288" s="385"/>
      <c r="DB288" s="385"/>
      <c r="DC288" s="385"/>
      <c r="DD288" s="385"/>
      <c r="DE288" s="385"/>
      <c r="DF288" s="385"/>
      <c r="DG288" s="385"/>
      <c r="DH288" s="385"/>
      <c r="DI288" s="385"/>
      <c r="DJ288" s="385"/>
      <c r="DK288" s="385"/>
      <c r="DL288" s="385"/>
      <c r="DM288" s="385"/>
      <c r="DN288" s="385"/>
      <c r="DO288" s="385"/>
      <c r="DP288" s="385"/>
      <c r="DQ288" s="385"/>
      <c r="DR288" s="385"/>
    </row>
    <row r="289" spans="1:122" ht="3" customHeight="1">
      <c r="A289" s="339"/>
      <c r="B289" s="339"/>
      <c r="C289" s="2190" t="s">
        <v>106</v>
      </c>
      <c r="D289" s="2191"/>
      <c r="E289" s="2191"/>
      <c r="F289" s="2191"/>
      <c r="G289" s="2191"/>
      <c r="H289" s="2191"/>
      <c r="I289" s="2191"/>
      <c r="J289" s="2191"/>
      <c r="K289" s="2191"/>
      <c r="L289" s="2191"/>
      <c r="M289" s="2191"/>
      <c r="N289" s="2191"/>
      <c r="O289" s="2191"/>
      <c r="P289" s="2191" t="s">
        <v>117</v>
      </c>
      <c r="Q289" s="2191"/>
      <c r="R289" s="2191"/>
      <c r="S289" s="2191"/>
      <c r="T289" s="2191"/>
      <c r="U289" s="2191"/>
      <c r="V289" s="2191"/>
      <c r="W289" s="2191"/>
      <c r="X289" s="2191"/>
      <c r="Y289" s="2191"/>
      <c r="Z289" s="2191"/>
      <c r="AA289" s="2191"/>
      <c r="AB289" s="2191"/>
      <c r="AC289" s="2191" t="s">
        <v>118</v>
      </c>
      <c r="AD289" s="2191"/>
      <c r="AE289" s="2191"/>
      <c r="AF289" s="2191"/>
      <c r="AG289" s="2191" t="s">
        <v>11</v>
      </c>
      <c r="AH289" s="2191"/>
      <c r="AI289" s="2191"/>
      <c r="AJ289" s="2191"/>
      <c r="AK289" s="2191" t="s">
        <v>163</v>
      </c>
      <c r="AL289" s="2191"/>
      <c r="AM289" s="2191"/>
      <c r="AN289" s="2191"/>
      <c r="AO289" s="2191"/>
      <c r="AP289" s="2191"/>
      <c r="AQ289" s="2191"/>
      <c r="AR289" s="2191"/>
      <c r="AS289" s="2191"/>
      <c r="AT289" s="2191"/>
      <c r="AU289" s="2191"/>
      <c r="AV289" s="2191"/>
      <c r="AW289" s="2191" t="s">
        <v>164</v>
      </c>
      <c r="AX289" s="2191"/>
      <c r="AY289" s="2191"/>
      <c r="AZ289" s="2191"/>
      <c r="BA289" s="2191"/>
      <c r="BB289" s="2191"/>
      <c r="BC289" s="2191"/>
      <c r="BD289" s="2191"/>
      <c r="BE289" s="2191"/>
      <c r="BF289" s="2191"/>
      <c r="BG289" s="2191"/>
      <c r="BH289" s="2191"/>
      <c r="BI289" s="2191"/>
      <c r="BJ289" s="2191"/>
      <c r="BK289" s="2191"/>
      <c r="BL289" s="2191"/>
      <c r="BM289" s="2191"/>
      <c r="BN289" s="2191"/>
      <c r="BO289" s="2191"/>
      <c r="BP289" s="2191"/>
      <c r="BQ289" s="2191"/>
      <c r="BR289" s="2191"/>
      <c r="BS289" s="2191"/>
      <c r="BT289" s="2191"/>
      <c r="BU289" s="2191"/>
      <c r="BV289" s="2191"/>
      <c r="BW289" s="2191"/>
      <c r="BX289" s="2191"/>
      <c r="BY289" s="2379"/>
      <c r="CO289" s="385"/>
      <c r="CP289" s="385"/>
      <c r="CQ289" s="385"/>
      <c r="CR289" s="385"/>
      <c r="CS289" s="385"/>
      <c r="CT289" s="385"/>
      <c r="CU289" s="385"/>
      <c r="CV289" s="385"/>
      <c r="CW289" s="385"/>
      <c r="CX289" s="385"/>
      <c r="CY289" s="385"/>
      <c r="CZ289" s="385"/>
      <c r="DA289" s="385"/>
      <c r="DB289" s="385"/>
      <c r="DC289" s="385"/>
      <c r="DD289" s="385"/>
      <c r="DE289" s="385"/>
      <c r="DF289" s="385"/>
      <c r="DG289" s="385"/>
      <c r="DH289" s="385"/>
      <c r="DI289" s="385"/>
      <c r="DJ289" s="385"/>
      <c r="DK289" s="385"/>
      <c r="DL289" s="385"/>
      <c r="DM289" s="385"/>
      <c r="DN289" s="385"/>
      <c r="DO289" s="385"/>
      <c r="DP289" s="385"/>
      <c r="DQ289" s="385"/>
      <c r="DR289" s="385"/>
    </row>
    <row r="290" spans="1:122" ht="3" customHeight="1">
      <c r="A290" s="339"/>
      <c r="B290" s="339"/>
      <c r="C290" s="2176"/>
      <c r="D290" s="2177"/>
      <c r="E290" s="2177"/>
      <c r="F290" s="2177"/>
      <c r="G290" s="2177"/>
      <c r="H290" s="2177"/>
      <c r="I290" s="2177"/>
      <c r="J290" s="2177"/>
      <c r="K290" s="2177"/>
      <c r="L290" s="2177"/>
      <c r="M290" s="2177"/>
      <c r="N290" s="2177"/>
      <c r="O290" s="2177"/>
      <c r="P290" s="2177"/>
      <c r="Q290" s="2177"/>
      <c r="R290" s="2177"/>
      <c r="S290" s="2177"/>
      <c r="T290" s="2177"/>
      <c r="U290" s="2177"/>
      <c r="V290" s="2177"/>
      <c r="W290" s="2177"/>
      <c r="X290" s="2177"/>
      <c r="Y290" s="2177"/>
      <c r="Z290" s="2177"/>
      <c r="AA290" s="2177"/>
      <c r="AB290" s="2177"/>
      <c r="AC290" s="2177"/>
      <c r="AD290" s="2177"/>
      <c r="AE290" s="2177"/>
      <c r="AF290" s="2177"/>
      <c r="AG290" s="2177"/>
      <c r="AH290" s="2177"/>
      <c r="AI290" s="2177"/>
      <c r="AJ290" s="2177"/>
      <c r="AK290" s="2177"/>
      <c r="AL290" s="2177"/>
      <c r="AM290" s="2177"/>
      <c r="AN290" s="2177"/>
      <c r="AO290" s="2177"/>
      <c r="AP290" s="2177"/>
      <c r="AQ290" s="2177"/>
      <c r="AR290" s="2177"/>
      <c r="AS290" s="2177"/>
      <c r="AT290" s="2177"/>
      <c r="AU290" s="2177"/>
      <c r="AV290" s="2177"/>
      <c r="AW290" s="2177"/>
      <c r="AX290" s="2177"/>
      <c r="AY290" s="2177"/>
      <c r="AZ290" s="2177"/>
      <c r="BA290" s="2177"/>
      <c r="BB290" s="2177"/>
      <c r="BC290" s="2177"/>
      <c r="BD290" s="2177"/>
      <c r="BE290" s="2177"/>
      <c r="BF290" s="2177"/>
      <c r="BG290" s="2177"/>
      <c r="BH290" s="2177"/>
      <c r="BI290" s="2177"/>
      <c r="BJ290" s="2177"/>
      <c r="BK290" s="2177"/>
      <c r="BL290" s="2177"/>
      <c r="BM290" s="2177"/>
      <c r="BN290" s="2177"/>
      <c r="BO290" s="2177"/>
      <c r="BP290" s="2177"/>
      <c r="BQ290" s="2177"/>
      <c r="BR290" s="2177"/>
      <c r="BS290" s="2177"/>
      <c r="BT290" s="2177"/>
      <c r="BU290" s="2177"/>
      <c r="BV290" s="2177"/>
      <c r="BW290" s="2177"/>
      <c r="BX290" s="2177"/>
      <c r="BY290" s="2380"/>
      <c r="CO290" s="385"/>
      <c r="CP290" s="385"/>
      <c r="CQ290" s="385"/>
      <c r="CR290" s="385"/>
      <c r="CS290" s="385"/>
      <c r="CT290" s="385"/>
      <c r="CU290" s="385"/>
      <c r="CV290" s="385"/>
      <c r="CW290" s="385"/>
      <c r="CX290" s="385"/>
      <c r="CY290" s="385"/>
      <c r="CZ290" s="385"/>
      <c r="DA290" s="385"/>
      <c r="DB290" s="385"/>
      <c r="DC290" s="385"/>
      <c r="DD290" s="385"/>
      <c r="DE290" s="385"/>
      <c r="DF290" s="385"/>
      <c r="DG290" s="385"/>
      <c r="DH290" s="385"/>
      <c r="DI290" s="385"/>
      <c r="DJ290" s="385"/>
      <c r="DK290" s="385"/>
      <c r="DL290" s="385"/>
      <c r="DM290" s="385"/>
      <c r="DN290" s="385"/>
      <c r="DO290" s="385"/>
      <c r="DP290" s="385"/>
      <c r="DQ290" s="385"/>
      <c r="DR290" s="385"/>
    </row>
    <row r="291" spans="1:122" ht="3" customHeight="1">
      <c r="A291" s="339"/>
      <c r="B291" s="339"/>
      <c r="C291" s="2176"/>
      <c r="D291" s="2177"/>
      <c r="E291" s="2177"/>
      <c r="F291" s="2177"/>
      <c r="G291" s="2177"/>
      <c r="H291" s="2177"/>
      <c r="I291" s="2177"/>
      <c r="J291" s="2177"/>
      <c r="K291" s="2177"/>
      <c r="L291" s="2177"/>
      <c r="M291" s="2177"/>
      <c r="N291" s="2177"/>
      <c r="O291" s="2177"/>
      <c r="P291" s="2177"/>
      <c r="Q291" s="2177"/>
      <c r="R291" s="2177"/>
      <c r="S291" s="2177"/>
      <c r="T291" s="2177"/>
      <c r="U291" s="2177"/>
      <c r="V291" s="2177"/>
      <c r="W291" s="2177"/>
      <c r="X291" s="2177"/>
      <c r="Y291" s="2177"/>
      <c r="Z291" s="2177"/>
      <c r="AA291" s="2177"/>
      <c r="AB291" s="2177"/>
      <c r="AC291" s="2177"/>
      <c r="AD291" s="2177"/>
      <c r="AE291" s="2177"/>
      <c r="AF291" s="2177"/>
      <c r="AG291" s="2177"/>
      <c r="AH291" s="2177"/>
      <c r="AI291" s="2177"/>
      <c r="AJ291" s="2177"/>
      <c r="AK291" s="2177"/>
      <c r="AL291" s="2177"/>
      <c r="AM291" s="2177"/>
      <c r="AN291" s="2177"/>
      <c r="AO291" s="2177"/>
      <c r="AP291" s="2177"/>
      <c r="AQ291" s="2177"/>
      <c r="AR291" s="2177"/>
      <c r="AS291" s="2177"/>
      <c r="AT291" s="2177"/>
      <c r="AU291" s="2177"/>
      <c r="AV291" s="2177"/>
      <c r="AW291" s="2177"/>
      <c r="AX291" s="2177"/>
      <c r="AY291" s="2177"/>
      <c r="AZ291" s="2177"/>
      <c r="BA291" s="2177"/>
      <c r="BB291" s="2177"/>
      <c r="BC291" s="2177"/>
      <c r="BD291" s="2177"/>
      <c r="BE291" s="2177"/>
      <c r="BF291" s="2177"/>
      <c r="BG291" s="2177"/>
      <c r="BH291" s="2177"/>
      <c r="BI291" s="2177"/>
      <c r="BJ291" s="2177"/>
      <c r="BK291" s="2177"/>
      <c r="BL291" s="2177"/>
      <c r="BM291" s="2177"/>
      <c r="BN291" s="2177"/>
      <c r="BO291" s="2177"/>
      <c r="BP291" s="2177"/>
      <c r="BQ291" s="2177"/>
      <c r="BR291" s="2177"/>
      <c r="BS291" s="2177"/>
      <c r="BT291" s="2177"/>
      <c r="BU291" s="2177"/>
      <c r="BV291" s="2177"/>
      <c r="BW291" s="2177"/>
      <c r="BX291" s="2177"/>
      <c r="BY291" s="2380"/>
      <c r="CO291" s="385"/>
      <c r="CP291" s="385"/>
      <c r="CQ291" s="385"/>
      <c r="CR291" s="385"/>
      <c r="CS291" s="385"/>
      <c r="CT291" s="385"/>
      <c r="CU291" s="385"/>
      <c r="CV291" s="385"/>
      <c r="CW291" s="385"/>
      <c r="CX291" s="385"/>
      <c r="CY291" s="385"/>
      <c r="CZ291" s="385"/>
      <c r="DA291" s="385"/>
      <c r="DB291" s="385"/>
      <c r="DC291" s="385"/>
      <c r="DD291" s="385"/>
      <c r="DE291" s="385"/>
      <c r="DF291" s="385"/>
      <c r="DG291" s="385"/>
      <c r="DH291" s="385"/>
      <c r="DI291" s="385"/>
      <c r="DJ291" s="385"/>
      <c r="DK291" s="385"/>
      <c r="DL291" s="385"/>
      <c r="DM291" s="385"/>
      <c r="DN291" s="385"/>
      <c r="DO291" s="385"/>
      <c r="DP291" s="385"/>
      <c r="DQ291" s="385"/>
      <c r="DR291" s="385"/>
    </row>
    <row r="292" spans="1:122" ht="3" customHeight="1">
      <c r="A292" s="339"/>
      <c r="B292" s="339"/>
      <c r="C292" s="2176"/>
      <c r="D292" s="2177"/>
      <c r="E292" s="2177"/>
      <c r="F292" s="2177"/>
      <c r="G292" s="2177"/>
      <c r="H292" s="2177"/>
      <c r="I292" s="2177"/>
      <c r="J292" s="2177"/>
      <c r="K292" s="2177"/>
      <c r="L292" s="2177"/>
      <c r="M292" s="2177"/>
      <c r="N292" s="2177"/>
      <c r="O292" s="2177"/>
      <c r="P292" s="2177"/>
      <c r="Q292" s="2177"/>
      <c r="R292" s="2177"/>
      <c r="S292" s="2177"/>
      <c r="T292" s="2177"/>
      <c r="U292" s="2177"/>
      <c r="V292" s="2177"/>
      <c r="W292" s="2177"/>
      <c r="X292" s="2177"/>
      <c r="Y292" s="2177"/>
      <c r="Z292" s="2177"/>
      <c r="AA292" s="2177"/>
      <c r="AB292" s="2177"/>
      <c r="AC292" s="2177"/>
      <c r="AD292" s="2177"/>
      <c r="AE292" s="2177"/>
      <c r="AF292" s="2177"/>
      <c r="AG292" s="2177"/>
      <c r="AH292" s="2177"/>
      <c r="AI292" s="2177"/>
      <c r="AJ292" s="2177"/>
      <c r="AK292" s="2177"/>
      <c r="AL292" s="2177"/>
      <c r="AM292" s="2177"/>
      <c r="AN292" s="2177"/>
      <c r="AO292" s="2177"/>
      <c r="AP292" s="2177"/>
      <c r="AQ292" s="2177"/>
      <c r="AR292" s="2177"/>
      <c r="AS292" s="2177"/>
      <c r="AT292" s="2177"/>
      <c r="AU292" s="2177"/>
      <c r="AV292" s="2177"/>
      <c r="AW292" s="2177"/>
      <c r="AX292" s="2177"/>
      <c r="AY292" s="2177"/>
      <c r="AZ292" s="2177"/>
      <c r="BA292" s="2177"/>
      <c r="BB292" s="2177"/>
      <c r="BC292" s="2177"/>
      <c r="BD292" s="2177"/>
      <c r="BE292" s="2177"/>
      <c r="BF292" s="2177"/>
      <c r="BG292" s="2177"/>
      <c r="BH292" s="2177"/>
      <c r="BI292" s="2177"/>
      <c r="BJ292" s="2177"/>
      <c r="BK292" s="2177"/>
      <c r="BL292" s="2177"/>
      <c r="BM292" s="2177"/>
      <c r="BN292" s="2177"/>
      <c r="BO292" s="2177"/>
      <c r="BP292" s="2177"/>
      <c r="BQ292" s="2177"/>
      <c r="BR292" s="2177"/>
      <c r="BS292" s="2177"/>
      <c r="BT292" s="2177"/>
      <c r="BU292" s="2177"/>
      <c r="BV292" s="2177"/>
      <c r="BW292" s="2177"/>
      <c r="BX292" s="2177"/>
      <c r="BY292" s="2380"/>
      <c r="CO292" s="385"/>
      <c r="CP292" s="385"/>
      <c r="CQ292" s="385"/>
      <c r="CR292" s="385"/>
      <c r="CS292" s="385"/>
      <c r="CT292" s="385"/>
      <c r="CU292" s="385"/>
      <c r="CV292" s="385"/>
      <c r="CW292" s="385"/>
      <c r="CX292" s="385"/>
      <c r="CY292" s="385"/>
      <c r="CZ292" s="385"/>
      <c r="DA292" s="385"/>
      <c r="DB292" s="385"/>
      <c r="DC292" s="385"/>
      <c r="DD292" s="385"/>
      <c r="DE292" s="385"/>
      <c r="DF292" s="385"/>
      <c r="DG292" s="385"/>
      <c r="DH292" s="385"/>
      <c r="DI292" s="385"/>
      <c r="DJ292" s="385"/>
      <c r="DK292" s="385"/>
      <c r="DL292" s="385"/>
      <c r="DM292" s="385"/>
      <c r="DN292" s="385"/>
      <c r="DO292" s="385"/>
      <c r="DP292" s="385"/>
      <c r="DQ292" s="385"/>
      <c r="DR292" s="385"/>
    </row>
    <row r="293" spans="1:122" ht="3" customHeight="1">
      <c r="A293" s="339"/>
      <c r="B293" s="339"/>
      <c r="C293" s="2176"/>
      <c r="D293" s="2177"/>
      <c r="E293" s="2177"/>
      <c r="F293" s="2177"/>
      <c r="G293" s="2177"/>
      <c r="H293" s="2177"/>
      <c r="I293" s="2177"/>
      <c r="J293" s="2177"/>
      <c r="K293" s="2177"/>
      <c r="L293" s="2177"/>
      <c r="M293" s="2177"/>
      <c r="N293" s="2177"/>
      <c r="O293" s="2177"/>
      <c r="P293" s="2177"/>
      <c r="Q293" s="2177"/>
      <c r="R293" s="2177"/>
      <c r="S293" s="2177"/>
      <c r="T293" s="2177"/>
      <c r="U293" s="2177"/>
      <c r="V293" s="2177"/>
      <c r="W293" s="2177"/>
      <c r="X293" s="2177"/>
      <c r="Y293" s="2177"/>
      <c r="Z293" s="2177"/>
      <c r="AA293" s="2177"/>
      <c r="AB293" s="2177"/>
      <c r="AC293" s="2177"/>
      <c r="AD293" s="2177"/>
      <c r="AE293" s="2177"/>
      <c r="AF293" s="2177"/>
      <c r="AG293" s="2177"/>
      <c r="AH293" s="2177"/>
      <c r="AI293" s="2177"/>
      <c r="AJ293" s="2177"/>
      <c r="AK293" s="2177"/>
      <c r="AL293" s="2177"/>
      <c r="AM293" s="2177"/>
      <c r="AN293" s="2177"/>
      <c r="AO293" s="2177"/>
      <c r="AP293" s="2177"/>
      <c r="AQ293" s="2177"/>
      <c r="AR293" s="2177"/>
      <c r="AS293" s="2177"/>
      <c r="AT293" s="2177"/>
      <c r="AU293" s="2177"/>
      <c r="AV293" s="2177"/>
      <c r="AW293" s="2177"/>
      <c r="AX293" s="2177"/>
      <c r="AY293" s="2177"/>
      <c r="AZ293" s="2177"/>
      <c r="BA293" s="2177"/>
      <c r="BB293" s="2177"/>
      <c r="BC293" s="2177"/>
      <c r="BD293" s="2177"/>
      <c r="BE293" s="2177"/>
      <c r="BF293" s="2177"/>
      <c r="BG293" s="2177"/>
      <c r="BH293" s="2177"/>
      <c r="BI293" s="2177"/>
      <c r="BJ293" s="2177"/>
      <c r="BK293" s="2177"/>
      <c r="BL293" s="2177"/>
      <c r="BM293" s="2177"/>
      <c r="BN293" s="2177"/>
      <c r="BO293" s="2177"/>
      <c r="BP293" s="2177"/>
      <c r="BQ293" s="2177"/>
      <c r="BR293" s="2177"/>
      <c r="BS293" s="2177"/>
      <c r="BT293" s="2177"/>
      <c r="BU293" s="2177"/>
      <c r="BV293" s="2177"/>
      <c r="BW293" s="2177"/>
      <c r="BX293" s="2177"/>
      <c r="BY293" s="2380"/>
      <c r="CO293" s="385"/>
      <c r="CP293" s="385"/>
      <c r="CQ293" s="385"/>
      <c r="CR293" s="385"/>
      <c r="CS293" s="385"/>
      <c r="CT293" s="385"/>
      <c r="CU293" s="385"/>
      <c r="CV293" s="385"/>
      <c r="CW293" s="385"/>
      <c r="CX293" s="385"/>
      <c r="CY293" s="385"/>
      <c r="CZ293" s="385"/>
      <c r="DA293" s="385"/>
      <c r="DB293" s="385"/>
      <c r="DC293" s="385"/>
      <c r="DD293" s="385"/>
      <c r="DE293" s="385"/>
      <c r="DF293" s="385"/>
      <c r="DG293" s="385"/>
      <c r="DH293" s="385"/>
      <c r="DI293" s="385"/>
      <c r="DJ293" s="385"/>
      <c r="DK293" s="385"/>
      <c r="DL293" s="385"/>
      <c r="DM293" s="385"/>
      <c r="DN293" s="385"/>
      <c r="DO293" s="385"/>
      <c r="DP293" s="385"/>
      <c r="DQ293" s="385"/>
      <c r="DR293" s="385"/>
    </row>
    <row r="294" spans="1:122" ht="3" customHeight="1">
      <c r="A294" s="339"/>
      <c r="B294" s="339"/>
      <c r="C294" s="2381"/>
      <c r="D294" s="2342"/>
      <c r="E294" s="2342"/>
      <c r="F294" s="2342"/>
      <c r="G294" s="2342"/>
      <c r="H294" s="2342"/>
      <c r="I294" s="2342"/>
      <c r="J294" s="2342"/>
      <c r="K294" s="2342"/>
      <c r="L294" s="2342"/>
      <c r="M294" s="2342"/>
      <c r="N294" s="2342"/>
      <c r="O294" s="2342"/>
      <c r="P294" s="2342"/>
      <c r="Q294" s="2342"/>
      <c r="R294" s="2342"/>
      <c r="S294" s="2342"/>
      <c r="T294" s="2342"/>
      <c r="U294" s="2342"/>
      <c r="V294" s="2342"/>
      <c r="W294" s="2342"/>
      <c r="X294" s="2342"/>
      <c r="Y294" s="2342"/>
      <c r="Z294" s="2342"/>
      <c r="AA294" s="2342"/>
      <c r="AB294" s="2342"/>
      <c r="AC294" s="2342"/>
      <c r="AD294" s="2342"/>
      <c r="AE294" s="2342"/>
      <c r="AF294" s="2342"/>
      <c r="AG294" s="2342"/>
      <c r="AH294" s="2342"/>
      <c r="AI294" s="2342"/>
      <c r="AJ294" s="2342"/>
      <c r="AK294" s="2345" t="s">
        <v>165</v>
      </c>
      <c r="AL294" s="2346"/>
      <c r="AM294" s="2346"/>
      <c r="AN294" s="2346"/>
      <c r="AO294" s="2346"/>
      <c r="AP294" s="2346"/>
      <c r="AQ294" s="2346"/>
      <c r="AR294" s="2346"/>
      <c r="AS294" s="2346"/>
      <c r="AT294" s="2346"/>
      <c r="AU294" s="2346"/>
      <c r="AV294" s="2347"/>
      <c r="AW294" s="2351"/>
      <c r="AX294" s="2351"/>
      <c r="AY294" s="2351"/>
      <c r="AZ294" s="2351"/>
      <c r="BA294" s="2351"/>
      <c r="BB294" s="2351"/>
      <c r="BC294" s="2351"/>
      <c r="BD294" s="2351"/>
      <c r="BE294" s="2351"/>
      <c r="BF294" s="2351"/>
      <c r="BG294" s="2351"/>
      <c r="BH294" s="2351"/>
      <c r="BI294" s="2351"/>
      <c r="BJ294" s="2351"/>
      <c r="BK294" s="2351"/>
      <c r="BL294" s="2351"/>
      <c r="BM294" s="2351"/>
      <c r="BN294" s="2351"/>
      <c r="BO294" s="2351"/>
      <c r="BP294" s="2351"/>
      <c r="BQ294" s="2351"/>
      <c r="BR294" s="2351"/>
      <c r="BS294" s="2351"/>
      <c r="BT294" s="2351"/>
      <c r="BU294" s="2351"/>
      <c r="BV294" s="2351"/>
      <c r="BW294" s="2351"/>
      <c r="BX294" s="2351"/>
      <c r="BY294" s="2352"/>
      <c r="CO294" s="385"/>
      <c r="CP294" s="385"/>
      <c r="CQ294" s="385"/>
      <c r="CR294" s="385"/>
      <c r="CS294" s="385"/>
      <c r="CT294" s="385"/>
      <c r="CU294" s="385"/>
      <c r="CV294" s="385"/>
      <c r="CW294" s="385"/>
      <c r="CX294" s="385"/>
      <c r="CY294" s="385"/>
      <c r="CZ294" s="385"/>
      <c r="DA294" s="385"/>
      <c r="DB294" s="385"/>
      <c r="DC294" s="385"/>
      <c r="DD294" s="385"/>
      <c r="DE294" s="385"/>
      <c r="DF294" s="385"/>
      <c r="DG294" s="385"/>
      <c r="DH294" s="385"/>
      <c r="DI294" s="385"/>
      <c r="DJ294" s="385"/>
      <c r="DK294" s="385"/>
      <c r="DL294" s="385"/>
      <c r="DM294" s="385"/>
      <c r="DN294" s="385"/>
      <c r="DO294" s="385"/>
      <c r="DP294" s="385"/>
      <c r="DQ294" s="385"/>
      <c r="DR294" s="385"/>
    </row>
    <row r="295" spans="1:122" ht="3" customHeight="1">
      <c r="A295" s="339"/>
      <c r="B295" s="339"/>
      <c r="C295" s="2381"/>
      <c r="D295" s="2342"/>
      <c r="E295" s="2342"/>
      <c r="F295" s="2342"/>
      <c r="G295" s="2342"/>
      <c r="H295" s="2342"/>
      <c r="I295" s="2342"/>
      <c r="J295" s="2342"/>
      <c r="K295" s="2342"/>
      <c r="L295" s="2342"/>
      <c r="M295" s="2342"/>
      <c r="N295" s="2342"/>
      <c r="O295" s="2342"/>
      <c r="P295" s="2342"/>
      <c r="Q295" s="2342"/>
      <c r="R295" s="2342"/>
      <c r="S295" s="2342"/>
      <c r="T295" s="2342"/>
      <c r="U295" s="2342"/>
      <c r="V295" s="2342"/>
      <c r="W295" s="2342"/>
      <c r="X295" s="2342"/>
      <c r="Y295" s="2342"/>
      <c r="Z295" s="2342"/>
      <c r="AA295" s="2342"/>
      <c r="AB295" s="2342"/>
      <c r="AC295" s="2342"/>
      <c r="AD295" s="2342"/>
      <c r="AE295" s="2342"/>
      <c r="AF295" s="2342"/>
      <c r="AG295" s="2342"/>
      <c r="AH295" s="2342"/>
      <c r="AI295" s="2342"/>
      <c r="AJ295" s="2342"/>
      <c r="AK295" s="2348"/>
      <c r="AL295" s="2349"/>
      <c r="AM295" s="2349"/>
      <c r="AN295" s="2349"/>
      <c r="AO295" s="2349"/>
      <c r="AP295" s="2349"/>
      <c r="AQ295" s="2349"/>
      <c r="AR295" s="2349"/>
      <c r="AS295" s="2349"/>
      <c r="AT295" s="2349"/>
      <c r="AU295" s="2349"/>
      <c r="AV295" s="2350"/>
      <c r="AW295" s="2351"/>
      <c r="AX295" s="2351"/>
      <c r="AY295" s="2351"/>
      <c r="AZ295" s="2351"/>
      <c r="BA295" s="2351"/>
      <c r="BB295" s="2351"/>
      <c r="BC295" s="2351"/>
      <c r="BD295" s="2351"/>
      <c r="BE295" s="2351"/>
      <c r="BF295" s="2351"/>
      <c r="BG295" s="2351"/>
      <c r="BH295" s="2351"/>
      <c r="BI295" s="2351"/>
      <c r="BJ295" s="2351"/>
      <c r="BK295" s="2351"/>
      <c r="BL295" s="2351"/>
      <c r="BM295" s="2351"/>
      <c r="BN295" s="2351"/>
      <c r="BO295" s="2351"/>
      <c r="BP295" s="2351"/>
      <c r="BQ295" s="2351"/>
      <c r="BR295" s="2351"/>
      <c r="BS295" s="2351"/>
      <c r="BT295" s="2351"/>
      <c r="BU295" s="2351"/>
      <c r="BV295" s="2351"/>
      <c r="BW295" s="2351"/>
      <c r="BX295" s="2351"/>
      <c r="BY295" s="2352"/>
      <c r="CO295" s="385"/>
      <c r="CP295" s="385"/>
      <c r="CQ295" s="385"/>
      <c r="CR295" s="385"/>
      <c r="CS295" s="385"/>
      <c r="CT295" s="385"/>
      <c r="CU295" s="385"/>
      <c r="CV295" s="385"/>
      <c r="CW295" s="385"/>
      <c r="CX295" s="385"/>
      <c r="CY295" s="385"/>
      <c r="CZ295" s="385"/>
      <c r="DA295" s="385"/>
      <c r="DB295" s="385"/>
      <c r="DC295" s="385"/>
      <c r="DD295" s="385"/>
      <c r="DE295" s="385"/>
      <c r="DF295" s="385"/>
      <c r="DG295" s="385"/>
      <c r="DH295" s="385"/>
      <c r="DI295" s="385"/>
      <c r="DJ295" s="385"/>
      <c r="DK295" s="385"/>
      <c r="DL295" s="385"/>
      <c r="DM295" s="385"/>
      <c r="DN295" s="385"/>
      <c r="DO295" s="385"/>
      <c r="DP295" s="385"/>
      <c r="DQ295" s="385"/>
      <c r="DR295" s="385"/>
    </row>
    <row r="296" spans="1:122" ht="3" customHeight="1">
      <c r="A296" s="339"/>
      <c r="B296" s="339"/>
      <c r="C296" s="2381"/>
      <c r="D296" s="2342"/>
      <c r="E296" s="2342"/>
      <c r="F296" s="2342"/>
      <c r="G296" s="2342"/>
      <c r="H296" s="2342"/>
      <c r="I296" s="2342"/>
      <c r="J296" s="2342"/>
      <c r="K296" s="2342"/>
      <c r="L296" s="2342"/>
      <c r="M296" s="2342"/>
      <c r="N296" s="2342"/>
      <c r="O296" s="2342"/>
      <c r="P296" s="2342"/>
      <c r="Q296" s="2342"/>
      <c r="R296" s="2342"/>
      <c r="S296" s="2342"/>
      <c r="T296" s="2342"/>
      <c r="U296" s="2342"/>
      <c r="V296" s="2342"/>
      <c r="W296" s="2342"/>
      <c r="X296" s="2342"/>
      <c r="Y296" s="2342"/>
      <c r="Z296" s="2342"/>
      <c r="AA296" s="2342"/>
      <c r="AB296" s="2342"/>
      <c r="AC296" s="2342"/>
      <c r="AD296" s="2342"/>
      <c r="AE296" s="2342"/>
      <c r="AF296" s="2342"/>
      <c r="AG296" s="2342"/>
      <c r="AH296" s="2342"/>
      <c r="AI296" s="2342"/>
      <c r="AJ296" s="2342"/>
      <c r="AK296" s="2348"/>
      <c r="AL296" s="2349"/>
      <c r="AM296" s="2349"/>
      <c r="AN296" s="2349"/>
      <c r="AO296" s="2349"/>
      <c r="AP296" s="2349"/>
      <c r="AQ296" s="2349"/>
      <c r="AR296" s="2349"/>
      <c r="AS296" s="2349"/>
      <c r="AT296" s="2349"/>
      <c r="AU296" s="2349"/>
      <c r="AV296" s="2350"/>
      <c r="AW296" s="2351"/>
      <c r="AX296" s="2351"/>
      <c r="AY296" s="2351"/>
      <c r="AZ296" s="2351"/>
      <c r="BA296" s="2351"/>
      <c r="BB296" s="2351"/>
      <c r="BC296" s="2351"/>
      <c r="BD296" s="2351"/>
      <c r="BE296" s="2351"/>
      <c r="BF296" s="2351"/>
      <c r="BG296" s="2351"/>
      <c r="BH296" s="2351"/>
      <c r="BI296" s="2351"/>
      <c r="BJ296" s="2351"/>
      <c r="BK296" s="2351"/>
      <c r="BL296" s="2351"/>
      <c r="BM296" s="2351"/>
      <c r="BN296" s="2351"/>
      <c r="BO296" s="2351"/>
      <c r="BP296" s="2351"/>
      <c r="BQ296" s="2351"/>
      <c r="BR296" s="2351"/>
      <c r="BS296" s="2351"/>
      <c r="BT296" s="2351"/>
      <c r="BU296" s="2351"/>
      <c r="BV296" s="2351"/>
      <c r="BW296" s="2351"/>
      <c r="BX296" s="2351"/>
      <c r="BY296" s="2352"/>
      <c r="CO296" s="385"/>
      <c r="CP296" s="385"/>
      <c r="CQ296" s="385"/>
      <c r="CR296" s="385"/>
      <c r="CS296" s="385"/>
      <c r="CT296" s="385"/>
      <c r="CU296" s="385"/>
      <c r="CV296" s="385"/>
      <c r="CW296" s="385"/>
      <c r="CX296" s="385"/>
      <c r="CY296" s="385"/>
      <c r="CZ296" s="385"/>
      <c r="DA296" s="385"/>
      <c r="DB296" s="385"/>
      <c r="DC296" s="385"/>
      <c r="DD296" s="385"/>
      <c r="DE296" s="385"/>
      <c r="DF296" s="385"/>
      <c r="DG296" s="385"/>
      <c r="DH296" s="385"/>
      <c r="DI296" s="385"/>
      <c r="DJ296" s="385"/>
      <c r="DK296" s="385"/>
      <c r="DL296" s="385"/>
      <c r="DM296" s="385"/>
      <c r="DN296" s="385"/>
      <c r="DO296" s="385"/>
      <c r="DP296" s="385"/>
      <c r="DQ296" s="385"/>
      <c r="DR296" s="385"/>
    </row>
    <row r="297" spans="1:122" ht="3" customHeight="1">
      <c r="A297" s="339"/>
      <c r="B297" s="339"/>
      <c r="C297" s="2381"/>
      <c r="D297" s="2342"/>
      <c r="E297" s="2342"/>
      <c r="F297" s="2342"/>
      <c r="G297" s="2342"/>
      <c r="H297" s="2342"/>
      <c r="I297" s="2342"/>
      <c r="J297" s="2342"/>
      <c r="K297" s="2342"/>
      <c r="L297" s="2342"/>
      <c r="M297" s="2342"/>
      <c r="N297" s="2342"/>
      <c r="O297" s="2342"/>
      <c r="P297" s="2342"/>
      <c r="Q297" s="2342"/>
      <c r="R297" s="2342"/>
      <c r="S297" s="2342"/>
      <c r="T297" s="2342"/>
      <c r="U297" s="2342"/>
      <c r="V297" s="2342"/>
      <c r="W297" s="2342"/>
      <c r="X297" s="2342"/>
      <c r="Y297" s="2342"/>
      <c r="Z297" s="2342"/>
      <c r="AA297" s="2342"/>
      <c r="AB297" s="2342"/>
      <c r="AC297" s="2342"/>
      <c r="AD297" s="2342"/>
      <c r="AE297" s="2342"/>
      <c r="AF297" s="2342"/>
      <c r="AG297" s="2342"/>
      <c r="AH297" s="2342"/>
      <c r="AI297" s="2342"/>
      <c r="AJ297" s="2342"/>
      <c r="AK297" s="2348" t="s">
        <v>166</v>
      </c>
      <c r="AL297" s="2349"/>
      <c r="AM297" s="2349"/>
      <c r="AN297" s="2349"/>
      <c r="AO297" s="2349"/>
      <c r="AP297" s="2349"/>
      <c r="AQ297" s="2349"/>
      <c r="AR297" s="2349"/>
      <c r="AS297" s="2349"/>
      <c r="AT297" s="2349"/>
      <c r="AU297" s="2349"/>
      <c r="AV297" s="2350"/>
      <c r="AW297" s="2351"/>
      <c r="AX297" s="2351"/>
      <c r="AY297" s="2351"/>
      <c r="AZ297" s="2351"/>
      <c r="BA297" s="2351"/>
      <c r="BB297" s="2351"/>
      <c r="BC297" s="2351"/>
      <c r="BD297" s="2351"/>
      <c r="BE297" s="2351"/>
      <c r="BF297" s="2351"/>
      <c r="BG297" s="2351"/>
      <c r="BH297" s="2351"/>
      <c r="BI297" s="2351"/>
      <c r="BJ297" s="2351"/>
      <c r="BK297" s="2351"/>
      <c r="BL297" s="2351"/>
      <c r="BM297" s="2351"/>
      <c r="BN297" s="2351"/>
      <c r="BO297" s="2351"/>
      <c r="BP297" s="2351"/>
      <c r="BQ297" s="2351"/>
      <c r="BR297" s="2351"/>
      <c r="BS297" s="2351"/>
      <c r="BT297" s="2351"/>
      <c r="BU297" s="2351"/>
      <c r="BV297" s="2351"/>
      <c r="BW297" s="2351"/>
      <c r="BX297" s="2351"/>
      <c r="BY297" s="2352"/>
      <c r="CO297" s="385"/>
      <c r="CP297" s="385"/>
      <c r="CQ297" s="385"/>
      <c r="CR297" s="385"/>
      <c r="CS297" s="385"/>
      <c r="CT297" s="385"/>
      <c r="CU297" s="385"/>
      <c r="CV297" s="385"/>
      <c r="CW297" s="385"/>
      <c r="CX297" s="385"/>
      <c r="CY297" s="385"/>
      <c r="CZ297" s="385"/>
      <c r="DA297" s="385"/>
      <c r="DB297" s="385"/>
      <c r="DC297" s="385"/>
      <c r="DD297" s="385"/>
      <c r="DE297" s="385"/>
      <c r="DF297" s="385"/>
      <c r="DG297" s="385"/>
      <c r="DH297" s="385"/>
      <c r="DI297" s="385"/>
      <c r="DJ297" s="385"/>
      <c r="DK297" s="385"/>
      <c r="DL297" s="385"/>
      <c r="DM297" s="385"/>
      <c r="DN297" s="385"/>
      <c r="DO297" s="385"/>
      <c r="DP297" s="385"/>
      <c r="DQ297" s="385"/>
      <c r="DR297" s="385"/>
    </row>
    <row r="298" spans="1:122" ht="3" customHeight="1">
      <c r="A298" s="339"/>
      <c r="B298" s="339"/>
      <c r="C298" s="2381"/>
      <c r="D298" s="2342"/>
      <c r="E298" s="2342"/>
      <c r="F298" s="2342"/>
      <c r="G298" s="2342"/>
      <c r="H298" s="2342"/>
      <c r="I298" s="2342"/>
      <c r="J298" s="2342"/>
      <c r="K298" s="2342"/>
      <c r="L298" s="2342"/>
      <c r="M298" s="2342"/>
      <c r="N298" s="2342"/>
      <c r="O298" s="2342"/>
      <c r="P298" s="2342"/>
      <c r="Q298" s="2342"/>
      <c r="R298" s="2342"/>
      <c r="S298" s="2342"/>
      <c r="T298" s="2342"/>
      <c r="U298" s="2342"/>
      <c r="V298" s="2342"/>
      <c r="W298" s="2342"/>
      <c r="X298" s="2342"/>
      <c r="Y298" s="2342"/>
      <c r="Z298" s="2342"/>
      <c r="AA298" s="2342"/>
      <c r="AB298" s="2342"/>
      <c r="AC298" s="2342"/>
      <c r="AD298" s="2342"/>
      <c r="AE298" s="2342"/>
      <c r="AF298" s="2342"/>
      <c r="AG298" s="2342"/>
      <c r="AH298" s="2342"/>
      <c r="AI298" s="2342"/>
      <c r="AJ298" s="2342"/>
      <c r="AK298" s="2348"/>
      <c r="AL298" s="2349"/>
      <c r="AM298" s="2349"/>
      <c r="AN298" s="2349"/>
      <c r="AO298" s="2349"/>
      <c r="AP298" s="2349"/>
      <c r="AQ298" s="2349"/>
      <c r="AR298" s="2349"/>
      <c r="AS298" s="2349"/>
      <c r="AT298" s="2349"/>
      <c r="AU298" s="2349"/>
      <c r="AV298" s="2350"/>
      <c r="AW298" s="2351"/>
      <c r="AX298" s="2351"/>
      <c r="AY298" s="2351"/>
      <c r="AZ298" s="2351"/>
      <c r="BA298" s="2351"/>
      <c r="BB298" s="2351"/>
      <c r="BC298" s="2351"/>
      <c r="BD298" s="2351"/>
      <c r="BE298" s="2351"/>
      <c r="BF298" s="2351"/>
      <c r="BG298" s="2351"/>
      <c r="BH298" s="2351"/>
      <c r="BI298" s="2351"/>
      <c r="BJ298" s="2351"/>
      <c r="BK298" s="2351"/>
      <c r="BL298" s="2351"/>
      <c r="BM298" s="2351"/>
      <c r="BN298" s="2351"/>
      <c r="BO298" s="2351"/>
      <c r="BP298" s="2351"/>
      <c r="BQ298" s="2351"/>
      <c r="BR298" s="2351"/>
      <c r="BS298" s="2351"/>
      <c r="BT298" s="2351"/>
      <c r="BU298" s="2351"/>
      <c r="BV298" s="2351"/>
      <c r="BW298" s="2351"/>
      <c r="BX298" s="2351"/>
      <c r="BY298" s="2352"/>
      <c r="CO298" s="385"/>
      <c r="CP298" s="385"/>
      <c r="CQ298" s="385"/>
      <c r="CR298" s="385"/>
      <c r="CS298" s="385"/>
      <c r="CT298" s="385"/>
      <c r="CU298" s="385"/>
      <c r="CV298" s="385"/>
      <c r="CW298" s="385"/>
      <c r="CX298" s="385"/>
      <c r="CY298" s="385"/>
      <c r="CZ298" s="385"/>
      <c r="DA298" s="385"/>
      <c r="DB298" s="385"/>
      <c r="DC298" s="385"/>
      <c r="DD298" s="385"/>
      <c r="DE298" s="385"/>
      <c r="DF298" s="385"/>
      <c r="DG298" s="385"/>
      <c r="DH298" s="385"/>
      <c r="DI298" s="385"/>
      <c r="DJ298" s="385"/>
      <c r="DK298" s="385"/>
      <c r="DL298" s="385"/>
      <c r="DM298" s="385"/>
      <c r="DN298" s="385"/>
      <c r="DO298" s="385"/>
      <c r="DP298" s="385"/>
      <c r="DQ298" s="385"/>
      <c r="DR298" s="385"/>
    </row>
    <row r="299" spans="1:122" ht="3" customHeight="1">
      <c r="A299" s="339"/>
      <c r="B299" s="339"/>
      <c r="C299" s="2382"/>
      <c r="D299" s="2343"/>
      <c r="E299" s="2343"/>
      <c r="F299" s="2343"/>
      <c r="G299" s="2343"/>
      <c r="H299" s="2343"/>
      <c r="I299" s="2343"/>
      <c r="J299" s="2343"/>
      <c r="K299" s="2343"/>
      <c r="L299" s="2343"/>
      <c r="M299" s="2343"/>
      <c r="N299" s="2343"/>
      <c r="O299" s="2343"/>
      <c r="P299" s="2343"/>
      <c r="Q299" s="2343"/>
      <c r="R299" s="2343"/>
      <c r="S299" s="2343"/>
      <c r="T299" s="2343"/>
      <c r="U299" s="2343"/>
      <c r="V299" s="2343"/>
      <c r="W299" s="2343"/>
      <c r="X299" s="2343"/>
      <c r="Y299" s="2343"/>
      <c r="Z299" s="2343"/>
      <c r="AA299" s="2343"/>
      <c r="AB299" s="2343"/>
      <c r="AC299" s="2343"/>
      <c r="AD299" s="2343"/>
      <c r="AE299" s="2343"/>
      <c r="AF299" s="2343"/>
      <c r="AG299" s="2344"/>
      <c r="AH299" s="2344"/>
      <c r="AI299" s="2344"/>
      <c r="AJ299" s="2344"/>
      <c r="AK299" s="2355"/>
      <c r="AL299" s="2356"/>
      <c r="AM299" s="2356"/>
      <c r="AN299" s="2356"/>
      <c r="AO299" s="2356"/>
      <c r="AP299" s="2356"/>
      <c r="AQ299" s="2356"/>
      <c r="AR299" s="2356"/>
      <c r="AS299" s="2356"/>
      <c r="AT299" s="2356"/>
      <c r="AU299" s="2356"/>
      <c r="AV299" s="2357"/>
      <c r="AW299" s="2353"/>
      <c r="AX299" s="2353"/>
      <c r="AY299" s="2353"/>
      <c r="AZ299" s="2353"/>
      <c r="BA299" s="2353"/>
      <c r="BB299" s="2353"/>
      <c r="BC299" s="2353"/>
      <c r="BD299" s="2353"/>
      <c r="BE299" s="2353"/>
      <c r="BF299" s="2353"/>
      <c r="BG299" s="2353"/>
      <c r="BH299" s="2353"/>
      <c r="BI299" s="2353"/>
      <c r="BJ299" s="2353"/>
      <c r="BK299" s="2353"/>
      <c r="BL299" s="2353"/>
      <c r="BM299" s="2353"/>
      <c r="BN299" s="2353"/>
      <c r="BO299" s="2353"/>
      <c r="BP299" s="2353"/>
      <c r="BQ299" s="2353"/>
      <c r="BR299" s="2353"/>
      <c r="BS299" s="2353"/>
      <c r="BT299" s="2353"/>
      <c r="BU299" s="2353"/>
      <c r="BV299" s="2353"/>
      <c r="BW299" s="2353"/>
      <c r="BX299" s="2353"/>
      <c r="BY299" s="2354"/>
      <c r="CO299" s="385"/>
      <c r="CP299" s="385"/>
      <c r="CQ299" s="385"/>
      <c r="CR299" s="385"/>
      <c r="CS299" s="385"/>
      <c r="CT299" s="385"/>
      <c r="CU299" s="385"/>
      <c r="CV299" s="385"/>
      <c r="CW299" s="385"/>
      <c r="CX299" s="385"/>
      <c r="CY299" s="385"/>
      <c r="CZ299" s="385"/>
      <c r="DA299" s="385"/>
      <c r="DB299" s="385"/>
      <c r="DC299" s="385"/>
      <c r="DD299" s="385"/>
      <c r="DE299" s="385"/>
      <c r="DF299" s="385"/>
      <c r="DG299" s="385"/>
      <c r="DH299" s="385"/>
      <c r="DI299" s="385"/>
      <c r="DJ299" s="385"/>
      <c r="DK299" s="385"/>
      <c r="DL299" s="385"/>
      <c r="DM299" s="385"/>
      <c r="DN299" s="385"/>
      <c r="DO299" s="385"/>
      <c r="DP299" s="385"/>
      <c r="DQ299" s="385"/>
      <c r="DR299" s="385"/>
    </row>
    <row r="300" spans="1:122" ht="3" customHeight="1">
      <c r="A300" s="339"/>
      <c r="B300" s="339"/>
      <c r="C300" s="2362" t="s">
        <v>107</v>
      </c>
      <c r="D300" s="2363"/>
      <c r="E300" s="2363"/>
      <c r="F300" s="2363"/>
      <c r="G300" s="2363"/>
      <c r="H300" s="2363"/>
      <c r="I300" s="2363"/>
      <c r="J300" s="2363"/>
      <c r="K300" s="2363"/>
      <c r="L300" s="2363"/>
      <c r="M300" s="2363"/>
      <c r="N300" s="2363"/>
      <c r="O300" s="2363"/>
      <c r="P300" s="2244"/>
      <c r="Q300" s="2245"/>
      <c r="R300" s="2245"/>
      <c r="S300" s="2245"/>
      <c r="T300" s="2245"/>
      <c r="U300" s="2245"/>
      <c r="V300" s="2245"/>
      <c r="W300" s="2245"/>
      <c r="X300" s="2245"/>
      <c r="Y300" s="2245"/>
      <c r="Z300" s="2245"/>
      <c r="AA300" s="2245"/>
      <c r="AB300" s="2245"/>
      <c r="AC300" s="2245"/>
      <c r="AD300" s="2245"/>
      <c r="AE300" s="2245"/>
      <c r="AF300" s="2368"/>
      <c r="AG300" s="386"/>
      <c r="AH300" s="386"/>
      <c r="AI300" s="386"/>
      <c r="AJ300" s="386"/>
      <c r="AK300" s="386"/>
      <c r="AL300" s="386"/>
      <c r="AM300" s="386"/>
      <c r="AN300" s="386"/>
      <c r="AO300" s="386"/>
      <c r="AP300" s="386"/>
      <c r="AQ300" s="386"/>
      <c r="AR300" s="386"/>
      <c r="AS300" s="386"/>
      <c r="AT300" s="386"/>
      <c r="AU300" s="361"/>
      <c r="AV300" s="361"/>
      <c r="AW300" s="361"/>
      <c r="AX300" s="361"/>
      <c r="AY300" s="361"/>
      <c r="AZ300" s="361"/>
      <c r="BA300" s="361"/>
      <c r="BB300" s="361"/>
      <c r="BC300" s="361"/>
      <c r="BD300" s="361"/>
      <c r="BE300" s="361"/>
      <c r="BF300" s="361"/>
      <c r="BG300" s="361"/>
      <c r="BH300" s="361"/>
      <c r="BI300" s="361"/>
      <c r="BJ300" s="387"/>
      <c r="BK300" s="387"/>
      <c r="BL300" s="387"/>
      <c r="BM300" s="387"/>
      <c r="BN300" s="387"/>
      <c r="BO300" s="387"/>
      <c r="BP300" s="387"/>
      <c r="BQ300" s="387"/>
      <c r="BR300" s="387"/>
      <c r="BS300" s="387"/>
      <c r="BT300" s="387"/>
      <c r="BU300" s="387"/>
      <c r="BV300" s="387"/>
      <c r="BW300" s="387"/>
      <c r="BX300" s="387"/>
      <c r="BY300" s="387"/>
      <c r="CO300" s="385"/>
      <c r="CP300" s="385"/>
      <c r="CQ300" s="385"/>
      <c r="CR300" s="385"/>
      <c r="CS300" s="385"/>
      <c r="CT300" s="385"/>
      <c r="CU300" s="385"/>
      <c r="CV300" s="385"/>
      <c r="CW300" s="385"/>
      <c r="CX300" s="385"/>
      <c r="CY300" s="385"/>
      <c r="CZ300" s="385"/>
      <c r="DA300" s="385"/>
      <c r="DB300" s="385"/>
      <c r="DC300" s="385"/>
      <c r="DD300" s="385"/>
      <c r="DE300" s="385"/>
      <c r="DF300" s="385"/>
      <c r="DG300" s="385"/>
      <c r="DH300" s="385"/>
      <c r="DI300" s="385"/>
      <c r="DJ300" s="385"/>
      <c r="DK300" s="385"/>
      <c r="DL300" s="385"/>
      <c r="DM300" s="385"/>
      <c r="DN300" s="385"/>
      <c r="DO300" s="385"/>
      <c r="DP300" s="385"/>
      <c r="DQ300" s="385"/>
      <c r="DR300" s="385"/>
    </row>
    <row r="301" spans="1:122" ht="3" customHeight="1">
      <c r="A301" s="339"/>
      <c r="B301" s="339"/>
      <c r="C301" s="2364"/>
      <c r="D301" s="2365"/>
      <c r="E301" s="2365"/>
      <c r="F301" s="2365"/>
      <c r="G301" s="2365"/>
      <c r="H301" s="2365"/>
      <c r="I301" s="2365"/>
      <c r="J301" s="2365"/>
      <c r="K301" s="2365"/>
      <c r="L301" s="2365"/>
      <c r="M301" s="2365"/>
      <c r="N301" s="2365"/>
      <c r="O301" s="2365"/>
      <c r="P301" s="2246"/>
      <c r="Q301" s="2247"/>
      <c r="R301" s="2247"/>
      <c r="S301" s="2247"/>
      <c r="T301" s="2247"/>
      <c r="U301" s="2247"/>
      <c r="V301" s="2247"/>
      <c r="W301" s="2247"/>
      <c r="X301" s="2247"/>
      <c r="Y301" s="2247"/>
      <c r="Z301" s="2247"/>
      <c r="AA301" s="2247"/>
      <c r="AB301" s="2247"/>
      <c r="AC301" s="2247"/>
      <c r="AD301" s="2247"/>
      <c r="AE301" s="2247"/>
      <c r="AF301" s="2369"/>
      <c r="AG301" s="386"/>
      <c r="AH301" s="386"/>
      <c r="AI301" s="386"/>
      <c r="AJ301" s="386"/>
      <c r="AK301" s="386"/>
      <c r="AL301" s="386"/>
      <c r="AM301" s="386"/>
      <c r="AN301" s="386"/>
      <c r="AO301" s="386"/>
      <c r="AP301" s="386"/>
      <c r="AQ301" s="386"/>
      <c r="AR301" s="386"/>
      <c r="AS301" s="386"/>
      <c r="AT301" s="386"/>
      <c r="AU301" s="361"/>
      <c r="AV301" s="361"/>
      <c r="AW301" s="361"/>
      <c r="AX301" s="361"/>
      <c r="AY301" s="361"/>
      <c r="AZ301" s="361"/>
      <c r="BA301" s="361"/>
      <c r="BB301" s="361"/>
      <c r="BC301" s="361"/>
      <c r="BD301" s="361"/>
      <c r="BE301" s="361"/>
      <c r="BF301" s="361"/>
      <c r="BG301" s="361"/>
      <c r="BH301" s="361"/>
      <c r="BI301" s="361"/>
      <c r="BJ301" s="387"/>
      <c r="BK301" s="387"/>
      <c r="BL301" s="387"/>
      <c r="BM301" s="387"/>
      <c r="BN301" s="387"/>
      <c r="BO301" s="387"/>
      <c r="BP301" s="387"/>
      <c r="BQ301" s="387"/>
      <c r="BR301" s="387"/>
      <c r="BS301" s="387"/>
      <c r="BT301" s="387"/>
      <c r="BU301" s="387"/>
      <c r="BV301" s="387"/>
      <c r="BW301" s="387"/>
      <c r="BX301" s="387"/>
      <c r="BY301" s="387"/>
      <c r="CO301" s="385"/>
      <c r="CP301" s="385"/>
      <c r="CQ301" s="385"/>
      <c r="CR301" s="385"/>
      <c r="CS301" s="385"/>
      <c r="CT301" s="385"/>
      <c r="CU301" s="385"/>
      <c r="CV301" s="385"/>
      <c r="CW301" s="385"/>
      <c r="CX301" s="385"/>
      <c r="CY301" s="385"/>
      <c r="CZ301" s="385"/>
      <c r="DA301" s="385"/>
      <c r="DB301" s="385"/>
      <c r="DC301" s="385"/>
      <c r="DD301" s="385"/>
      <c r="DE301" s="385"/>
      <c r="DF301" s="385"/>
      <c r="DG301" s="385"/>
      <c r="DH301" s="385"/>
      <c r="DI301" s="385"/>
      <c r="DJ301" s="385"/>
      <c r="DK301" s="385"/>
      <c r="DL301" s="385"/>
      <c r="DM301" s="385"/>
      <c r="DN301" s="385"/>
      <c r="DO301" s="385"/>
      <c r="DP301" s="385"/>
      <c r="DQ301" s="385"/>
      <c r="DR301" s="385"/>
    </row>
    <row r="302" spans="1:122" ht="3" customHeight="1">
      <c r="A302" s="339"/>
      <c r="B302" s="339"/>
      <c r="C302" s="2364"/>
      <c r="D302" s="2365"/>
      <c r="E302" s="2365"/>
      <c r="F302" s="2365"/>
      <c r="G302" s="2365"/>
      <c r="H302" s="2365"/>
      <c r="I302" s="2365"/>
      <c r="J302" s="2365"/>
      <c r="K302" s="2365"/>
      <c r="L302" s="2365"/>
      <c r="M302" s="2365"/>
      <c r="N302" s="2365"/>
      <c r="O302" s="2365"/>
      <c r="P302" s="2246"/>
      <c r="Q302" s="2247"/>
      <c r="R302" s="2247"/>
      <c r="S302" s="2247"/>
      <c r="T302" s="2247"/>
      <c r="U302" s="2247"/>
      <c r="V302" s="2247"/>
      <c r="W302" s="2247"/>
      <c r="X302" s="2247"/>
      <c r="Y302" s="2247"/>
      <c r="Z302" s="2247"/>
      <c r="AA302" s="2247"/>
      <c r="AB302" s="2247"/>
      <c r="AC302" s="2247"/>
      <c r="AD302" s="2247"/>
      <c r="AE302" s="2247"/>
      <c r="AF302" s="2369"/>
      <c r="AG302" s="386"/>
      <c r="AH302" s="386"/>
      <c r="AI302" s="386"/>
      <c r="AJ302" s="386"/>
      <c r="AK302" s="386"/>
      <c r="AL302" s="386"/>
      <c r="AM302" s="386"/>
      <c r="AN302" s="386"/>
      <c r="AO302" s="386"/>
      <c r="AP302" s="386"/>
      <c r="AQ302" s="386"/>
      <c r="AR302" s="386"/>
      <c r="AS302" s="386"/>
      <c r="AT302" s="386"/>
      <c r="AU302" s="361"/>
      <c r="AV302" s="361"/>
      <c r="AW302" s="361"/>
      <c r="AX302" s="361"/>
      <c r="AY302" s="361"/>
      <c r="AZ302" s="361"/>
      <c r="BA302" s="361"/>
      <c r="BB302" s="361"/>
      <c r="BC302" s="361"/>
      <c r="BD302" s="361"/>
      <c r="BE302" s="361"/>
      <c r="BF302" s="361"/>
      <c r="BG302" s="361"/>
      <c r="BH302" s="361"/>
      <c r="BI302" s="361"/>
      <c r="BJ302" s="387"/>
      <c r="BK302" s="387"/>
      <c r="BL302" s="387"/>
      <c r="BM302" s="387"/>
      <c r="BN302" s="387"/>
      <c r="BO302" s="387"/>
      <c r="BP302" s="387"/>
      <c r="BQ302" s="387"/>
      <c r="BR302" s="387"/>
      <c r="BS302" s="387"/>
      <c r="BT302" s="387"/>
      <c r="BU302" s="387"/>
      <c r="BV302" s="387"/>
      <c r="BW302" s="387"/>
      <c r="BX302" s="387"/>
      <c r="BY302" s="387"/>
      <c r="CO302" s="385"/>
      <c r="CP302" s="385"/>
      <c r="CQ302" s="385"/>
      <c r="CR302" s="385"/>
      <c r="CS302" s="385"/>
      <c r="CT302" s="385"/>
      <c r="CU302" s="385"/>
      <c r="CV302" s="385"/>
      <c r="CW302" s="385"/>
      <c r="CX302" s="385"/>
      <c r="CY302" s="385"/>
      <c r="CZ302" s="385"/>
      <c r="DA302" s="385"/>
      <c r="DB302" s="385"/>
      <c r="DC302" s="385"/>
      <c r="DD302" s="385"/>
      <c r="DE302" s="385"/>
      <c r="DF302" s="385"/>
      <c r="DG302" s="385"/>
      <c r="DH302" s="385"/>
      <c r="DI302" s="385"/>
      <c r="DJ302" s="385"/>
      <c r="DK302" s="385"/>
      <c r="DL302" s="385"/>
      <c r="DM302" s="385"/>
      <c r="DN302" s="385"/>
      <c r="DO302" s="385"/>
      <c r="DP302" s="385"/>
      <c r="DQ302" s="385"/>
      <c r="DR302" s="385"/>
    </row>
    <row r="303" spans="1:122" ht="3" customHeight="1">
      <c r="A303" s="339"/>
      <c r="B303" s="339"/>
      <c r="C303" s="2366"/>
      <c r="D303" s="2367"/>
      <c r="E303" s="2367"/>
      <c r="F303" s="2367"/>
      <c r="G303" s="2367"/>
      <c r="H303" s="2367"/>
      <c r="I303" s="2367"/>
      <c r="J303" s="2367"/>
      <c r="K303" s="2367"/>
      <c r="L303" s="2367"/>
      <c r="M303" s="2367"/>
      <c r="N303" s="2367"/>
      <c r="O303" s="2367"/>
      <c r="P303" s="2370"/>
      <c r="Q303" s="2371"/>
      <c r="R303" s="2371"/>
      <c r="S303" s="2371"/>
      <c r="T303" s="2371"/>
      <c r="U303" s="2371"/>
      <c r="V303" s="2371"/>
      <c r="W303" s="2371"/>
      <c r="X303" s="2371"/>
      <c r="Y303" s="2371"/>
      <c r="Z303" s="2371"/>
      <c r="AA303" s="2371"/>
      <c r="AB303" s="2371"/>
      <c r="AC303" s="2371"/>
      <c r="AD303" s="2371"/>
      <c r="AE303" s="2371"/>
      <c r="AF303" s="2372"/>
      <c r="AG303" s="389"/>
      <c r="AH303" s="389"/>
      <c r="AI303" s="389"/>
      <c r="AJ303" s="389"/>
      <c r="AK303" s="389"/>
      <c r="AL303" s="389"/>
      <c r="AM303" s="389"/>
      <c r="AN303" s="389"/>
      <c r="AO303" s="389"/>
      <c r="AP303" s="389"/>
      <c r="AQ303" s="389"/>
      <c r="AR303" s="389"/>
      <c r="AS303" s="389"/>
      <c r="AT303" s="389"/>
      <c r="AU303" s="361"/>
      <c r="AV303" s="361"/>
      <c r="AW303" s="361"/>
      <c r="AX303" s="361"/>
      <c r="AY303" s="361"/>
      <c r="AZ303" s="361"/>
      <c r="BA303" s="361"/>
      <c r="BB303" s="361"/>
      <c r="BC303" s="361"/>
      <c r="BD303" s="361"/>
      <c r="BE303" s="361"/>
      <c r="BF303" s="361"/>
      <c r="BG303" s="361"/>
      <c r="BH303" s="361"/>
      <c r="BI303" s="361"/>
      <c r="BJ303" s="387"/>
      <c r="BK303" s="387"/>
      <c r="BL303" s="387"/>
      <c r="BM303" s="387"/>
      <c r="BN303" s="387"/>
      <c r="BO303" s="387"/>
      <c r="BP303" s="387"/>
      <c r="BQ303" s="387"/>
      <c r="BR303" s="387"/>
      <c r="BS303" s="387"/>
      <c r="BT303" s="387"/>
      <c r="BU303" s="387"/>
      <c r="BV303" s="387"/>
      <c r="BW303" s="387"/>
      <c r="BX303" s="387"/>
      <c r="BY303" s="387"/>
      <c r="CO303" s="385"/>
      <c r="CP303" s="385"/>
      <c r="CQ303" s="385"/>
      <c r="CR303" s="385"/>
      <c r="CS303" s="385"/>
      <c r="CT303" s="385"/>
      <c r="CU303" s="385"/>
      <c r="CV303" s="385"/>
      <c r="CW303" s="385"/>
      <c r="CX303" s="385"/>
      <c r="CY303" s="385"/>
      <c r="CZ303" s="385"/>
      <c r="DA303" s="385"/>
      <c r="DB303" s="385"/>
      <c r="DC303" s="385"/>
      <c r="DD303" s="385"/>
      <c r="DE303" s="385"/>
      <c r="DF303" s="385"/>
      <c r="DG303" s="385"/>
      <c r="DH303" s="385"/>
      <c r="DI303" s="385"/>
      <c r="DJ303" s="385"/>
      <c r="DK303" s="385"/>
      <c r="DL303" s="385"/>
      <c r="DM303" s="385"/>
      <c r="DN303" s="385"/>
      <c r="DO303" s="385"/>
      <c r="DP303" s="385"/>
      <c r="DQ303" s="385"/>
      <c r="DR303" s="385"/>
    </row>
    <row r="304" spans="1:122" ht="3" customHeight="1">
      <c r="C304" s="390"/>
      <c r="D304" s="390"/>
      <c r="E304" s="390"/>
      <c r="F304" s="390"/>
      <c r="G304" s="390"/>
      <c r="H304" s="390"/>
      <c r="I304" s="390"/>
      <c r="J304" s="390"/>
      <c r="K304" s="390"/>
      <c r="L304" s="390"/>
      <c r="M304" s="390"/>
      <c r="N304" s="390"/>
      <c r="O304" s="390"/>
      <c r="P304" s="390"/>
      <c r="Q304" s="390"/>
      <c r="R304" s="390"/>
      <c r="S304" s="390"/>
      <c r="T304" s="390"/>
      <c r="U304" s="390"/>
      <c r="V304" s="390"/>
      <c r="W304" s="390"/>
      <c r="X304" s="390"/>
      <c r="Y304" s="390"/>
      <c r="Z304" s="390"/>
      <c r="AA304" s="390"/>
      <c r="AB304" s="390"/>
      <c r="AC304" s="390"/>
      <c r="AD304" s="390"/>
      <c r="AE304" s="390"/>
      <c r="AF304" s="390"/>
      <c r="AG304" s="390"/>
      <c r="AH304" s="390"/>
      <c r="AI304" s="390"/>
      <c r="AJ304" s="390"/>
      <c r="AK304" s="390"/>
      <c r="AL304" s="390"/>
      <c r="AM304" s="390"/>
      <c r="AN304" s="390"/>
      <c r="AO304" s="390"/>
      <c r="AP304" s="390"/>
      <c r="AQ304" s="390"/>
      <c r="AR304" s="390"/>
      <c r="AS304" s="390"/>
      <c r="AT304" s="390"/>
      <c r="AU304" s="391"/>
      <c r="AV304" s="391"/>
      <c r="AW304" s="391"/>
      <c r="AX304" s="391"/>
      <c r="AY304" s="391"/>
      <c r="AZ304" s="391"/>
      <c r="BA304" s="391"/>
      <c r="BB304" s="391"/>
      <c r="BC304" s="391"/>
      <c r="BD304" s="391"/>
      <c r="BE304" s="391"/>
      <c r="BF304" s="391"/>
      <c r="BG304" s="391"/>
      <c r="BH304" s="391"/>
      <c r="BI304" s="391"/>
      <c r="BJ304" s="392"/>
      <c r="BK304" s="392"/>
      <c r="BL304" s="392"/>
      <c r="BM304" s="392"/>
      <c r="BN304" s="392"/>
      <c r="BO304" s="392"/>
      <c r="BP304" s="392"/>
      <c r="BQ304" s="392"/>
      <c r="BR304" s="392"/>
      <c r="BS304" s="392"/>
      <c r="BT304" s="392"/>
      <c r="BU304" s="392"/>
      <c r="BV304" s="392"/>
      <c r="BW304" s="392"/>
      <c r="BX304" s="392"/>
      <c r="BY304" s="392"/>
    </row>
    <row r="305" spans="3:77" ht="3" customHeight="1">
      <c r="C305" s="390"/>
      <c r="D305" s="390"/>
      <c r="E305" s="390"/>
      <c r="F305" s="390"/>
      <c r="G305" s="390"/>
      <c r="H305" s="390"/>
      <c r="I305" s="390"/>
      <c r="J305" s="390"/>
      <c r="K305" s="390"/>
      <c r="L305" s="390"/>
      <c r="M305" s="390"/>
      <c r="N305" s="390"/>
      <c r="O305" s="390"/>
      <c r="P305" s="390"/>
      <c r="Q305" s="390"/>
      <c r="R305" s="390"/>
      <c r="S305" s="390"/>
      <c r="T305" s="390"/>
      <c r="U305" s="390"/>
      <c r="V305" s="390"/>
      <c r="W305" s="390"/>
      <c r="X305" s="390"/>
      <c r="Y305" s="390"/>
      <c r="Z305" s="390"/>
      <c r="AA305" s="390"/>
      <c r="AB305" s="390"/>
      <c r="AC305" s="390"/>
      <c r="AD305" s="390"/>
      <c r="AE305" s="390"/>
      <c r="AF305" s="390"/>
      <c r="AG305" s="390"/>
      <c r="AH305" s="390"/>
      <c r="AI305" s="390"/>
      <c r="AJ305" s="390"/>
      <c r="AK305" s="390"/>
      <c r="AL305" s="390"/>
      <c r="AM305" s="390"/>
      <c r="AN305" s="390"/>
      <c r="AO305" s="390"/>
      <c r="AP305" s="390"/>
      <c r="AQ305" s="390"/>
      <c r="AR305" s="390"/>
      <c r="AS305" s="390"/>
      <c r="AT305" s="390"/>
      <c r="AU305" s="391"/>
      <c r="AV305" s="391"/>
      <c r="AW305" s="391"/>
      <c r="AX305" s="391"/>
      <c r="AY305" s="391"/>
      <c r="AZ305" s="391"/>
      <c r="BA305" s="391"/>
      <c r="BB305" s="391"/>
      <c r="BC305" s="391"/>
      <c r="BD305" s="391"/>
      <c r="BE305" s="391"/>
      <c r="BF305" s="391"/>
      <c r="BG305" s="391"/>
      <c r="BH305" s="391"/>
      <c r="BI305" s="391"/>
      <c r="BJ305" s="392"/>
      <c r="BK305" s="392"/>
      <c r="BL305" s="392"/>
      <c r="BM305" s="392"/>
      <c r="BN305" s="392"/>
      <c r="BO305" s="392"/>
      <c r="BP305" s="392"/>
      <c r="BQ305" s="392"/>
      <c r="BR305" s="392"/>
      <c r="BS305" s="392"/>
      <c r="BT305" s="392"/>
      <c r="BU305" s="392"/>
      <c r="BV305" s="392"/>
      <c r="BW305" s="392"/>
      <c r="BX305" s="392"/>
      <c r="BY305" s="392"/>
    </row>
    <row r="306" spans="3:77" ht="3" customHeight="1">
      <c r="C306" s="2373" t="s">
        <v>167</v>
      </c>
      <c r="D306" s="2373"/>
      <c r="E306" s="2373"/>
      <c r="F306" s="2373"/>
      <c r="G306" s="2373"/>
      <c r="H306" s="2373"/>
      <c r="I306" s="2373"/>
      <c r="J306" s="2373"/>
      <c r="K306" s="2373"/>
      <c r="L306" s="2373"/>
      <c r="M306" s="2373"/>
      <c r="N306" s="2373"/>
      <c r="O306" s="2373"/>
      <c r="P306" s="2373"/>
      <c r="Q306" s="2373"/>
      <c r="R306" s="2373"/>
      <c r="S306" s="2373"/>
      <c r="T306" s="2373"/>
      <c r="U306" s="2373"/>
      <c r="V306" s="2373"/>
      <c r="W306" s="2373"/>
      <c r="X306" s="2373"/>
      <c r="Y306" s="2373"/>
      <c r="Z306" s="2373"/>
      <c r="AA306" s="2373"/>
      <c r="AB306" s="2373"/>
      <c r="AC306" s="2373"/>
      <c r="AD306" s="2373"/>
      <c r="AE306" s="2373"/>
      <c r="AF306" s="2373"/>
      <c r="AG306" s="2373"/>
      <c r="AH306" s="2373"/>
      <c r="AI306" s="2373"/>
      <c r="AJ306" s="2373"/>
      <c r="AK306" s="2373"/>
      <c r="AL306" s="2373"/>
      <c r="AM306" s="2373"/>
      <c r="AN306" s="2373"/>
      <c r="AO306" s="2373"/>
      <c r="AP306" s="2373"/>
      <c r="AQ306" s="2373"/>
      <c r="AR306" s="2373"/>
      <c r="AS306" s="2373"/>
      <c r="AT306" s="2373"/>
      <c r="AU306" s="2373"/>
      <c r="AV306" s="2373"/>
      <c r="AW306" s="2373"/>
      <c r="AX306" s="2373"/>
      <c r="AY306" s="2373"/>
      <c r="AZ306" s="2373"/>
      <c r="BA306" s="2373"/>
      <c r="BB306" s="2373"/>
      <c r="BC306" s="2373"/>
      <c r="BD306" s="2373"/>
      <c r="BE306" s="2373"/>
      <c r="BF306" s="2373"/>
      <c r="BG306" s="2373"/>
      <c r="BH306" s="2373"/>
      <c r="BI306" s="2373"/>
      <c r="BJ306" s="2373"/>
      <c r="BK306" s="2373"/>
      <c r="BL306" s="2373"/>
      <c r="BM306" s="2373"/>
      <c r="BN306" s="2373"/>
      <c r="BO306" s="2373"/>
      <c r="BP306" s="2373"/>
      <c r="BQ306" s="2373"/>
      <c r="BR306" s="2373"/>
      <c r="BS306" s="2373"/>
      <c r="BT306" s="2373"/>
      <c r="BU306" s="2373"/>
      <c r="BV306" s="2373"/>
      <c r="BW306" s="2373"/>
      <c r="BX306" s="2373"/>
      <c r="BY306" s="2373"/>
    </row>
    <row r="307" spans="3:77" ht="3" customHeight="1">
      <c r="C307" s="2373"/>
      <c r="D307" s="2373"/>
      <c r="E307" s="2373"/>
      <c r="F307" s="2373"/>
      <c r="G307" s="2373"/>
      <c r="H307" s="2373"/>
      <c r="I307" s="2373"/>
      <c r="J307" s="2373"/>
      <c r="K307" s="2373"/>
      <c r="L307" s="2373"/>
      <c r="M307" s="2373"/>
      <c r="N307" s="2373"/>
      <c r="O307" s="2373"/>
      <c r="P307" s="2373"/>
      <c r="Q307" s="2373"/>
      <c r="R307" s="2373"/>
      <c r="S307" s="2373"/>
      <c r="T307" s="2373"/>
      <c r="U307" s="2373"/>
      <c r="V307" s="2373"/>
      <c r="W307" s="2373"/>
      <c r="X307" s="2373"/>
      <c r="Y307" s="2373"/>
      <c r="Z307" s="2373"/>
      <c r="AA307" s="2373"/>
      <c r="AB307" s="2373"/>
      <c r="AC307" s="2373"/>
      <c r="AD307" s="2373"/>
      <c r="AE307" s="2373"/>
      <c r="AF307" s="2373"/>
      <c r="AG307" s="2373"/>
      <c r="AH307" s="2373"/>
      <c r="AI307" s="2373"/>
      <c r="AJ307" s="2373"/>
      <c r="AK307" s="2373"/>
      <c r="AL307" s="2373"/>
      <c r="AM307" s="2373"/>
      <c r="AN307" s="2373"/>
      <c r="AO307" s="2373"/>
      <c r="AP307" s="2373"/>
      <c r="AQ307" s="2373"/>
      <c r="AR307" s="2373"/>
      <c r="AS307" s="2373"/>
      <c r="AT307" s="2373"/>
      <c r="AU307" s="2373"/>
      <c r="AV307" s="2373"/>
      <c r="AW307" s="2373"/>
      <c r="AX307" s="2373"/>
      <c r="AY307" s="2373"/>
      <c r="AZ307" s="2373"/>
      <c r="BA307" s="2373"/>
      <c r="BB307" s="2373"/>
      <c r="BC307" s="2373"/>
      <c r="BD307" s="2373"/>
      <c r="BE307" s="2373"/>
      <c r="BF307" s="2373"/>
      <c r="BG307" s="2373"/>
      <c r="BH307" s="2373"/>
      <c r="BI307" s="2373"/>
      <c r="BJ307" s="2373"/>
      <c r="BK307" s="2373"/>
      <c r="BL307" s="2373"/>
      <c r="BM307" s="2373"/>
      <c r="BN307" s="2373"/>
      <c r="BO307" s="2373"/>
      <c r="BP307" s="2373"/>
      <c r="BQ307" s="2373"/>
      <c r="BR307" s="2373"/>
      <c r="BS307" s="2373"/>
      <c r="BT307" s="2373"/>
      <c r="BU307" s="2373"/>
      <c r="BV307" s="2373"/>
      <c r="BW307" s="2373"/>
      <c r="BX307" s="2373"/>
      <c r="BY307" s="2373"/>
    </row>
    <row r="308" spans="3:77" ht="3" customHeight="1">
      <c r="C308" s="2373"/>
      <c r="D308" s="2373"/>
      <c r="E308" s="2373"/>
      <c r="F308" s="2373"/>
      <c r="G308" s="2373"/>
      <c r="H308" s="2373"/>
      <c r="I308" s="2373"/>
      <c r="J308" s="2373"/>
      <c r="K308" s="2373"/>
      <c r="L308" s="2373"/>
      <c r="M308" s="2373"/>
      <c r="N308" s="2373"/>
      <c r="O308" s="2373"/>
      <c r="P308" s="2373"/>
      <c r="Q308" s="2373"/>
      <c r="R308" s="2373"/>
      <c r="S308" s="2373"/>
      <c r="T308" s="2373"/>
      <c r="U308" s="2373"/>
      <c r="V308" s="2373"/>
      <c r="W308" s="2373"/>
      <c r="X308" s="2373"/>
      <c r="Y308" s="2373"/>
      <c r="Z308" s="2373"/>
      <c r="AA308" s="2373"/>
      <c r="AB308" s="2373"/>
      <c r="AC308" s="2373"/>
      <c r="AD308" s="2373"/>
      <c r="AE308" s="2373"/>
      <c r="AF308" s="2373"/>
      <c r="AG308" s="2373"/>
      <c r="AH308" s="2373"/>
      <c r="AI308" s="2373"/>
      <c r="AJ308" s="2373"/>
      <c r="AK308" s="2373"/>
      <c r="AL308" s="2373"/>
      <c r="AM308" s="2373"/>
      <c r="AN308" s="2373"/>
      <c r="AO308" s="2373"/>
      <c r="AP308" s="2373"/>
      <c r="AQ308" s="2373"/>
      <c r="AR308" s="2373"/>
      <c r="AS308" s="2373"/>
      <c r="AT308" s="2373"/>
      <c r="AU308" s="2373"/>
      <c r="AV308" s="2373"/>
      <c r="AW308" s="2373"/>
      <c r="AX308" s="2373"/>
      <c r="AY308" s="2373"/>
      <c r="AZ308" s="2373"/>
      <c r="BA308" s="2373"/>
      <c r="BB308" s="2373"/>
      <c r="BC308" s="2373"/>
      <c r="BD308" s="2373"/>
      <c r="BE308" s="2373"/>
      <c r="BF308" s="2373"/>
      <c r="BG308" s="2373"/>
      <c r="BH308" s="2373"/>
      <c r="BI308" s="2373"/>
      <c r="BJ308" s="2373"/>
      <c r="BK308" s="2373"/>
      <c r="BL308" s="2373"/>
      <c r="BM308" s="2373"/>
      <c r="BN308" s="2373"/>
      <c r="BO308" s="2373"/>
      <c r="BP308" s="2373"/>
      <c r="BQ308" s="2373"/>
      <c r="BR308" s="2373"/>
      <c r="BS308" s="2373"/>
      <c r="BT308" s="2373"/>
      <c r="BU308" s="2373"/>
      <c r="BV308" s="2373"/>
      <c r="BW308" s="2373"/>
      <c r="BX308" s="2373"/>
      <c r="BY308" s="2373"/>
    </row>
    <row r="309" spans="3:77" ht="3" customHeight="1" thickBot="1">
      <c r="C309" s="2374"/>
      <c r="D309" s="2374"/>
      <c r="E309" s="2374"/>
      <c r="F309" s="2374"/>
      <c r="G309" s="2374"/>
      <c r="H309" s="2374"/>
      <c r="I309" s="2374"/>
      <c r="J309" s="2374"/>
      <c r="K309" s="2374"/>
      <c r="L309" s="2374"/>
      <c r="M309" s="2374"/>
      <c r="N309" s="2374"/>
      <c r="O309" s="2374"/>
      <c r="P309" s="2374"/>
      <c r="Q309" s="2374"/>
      <c r="R309" s="2374"/>
      <c r="S309" s="2374"/>
      <c r="T309" s="2374"/>
      <c r="U309" s="2374"/>
      <c r="V309" s="2374"/>
      <c r="W309" s="2374"/>
      <c r="X309" s="2374"/>
      <c r="Y309" s="2374"/>
      <c r="Z309" s="2374"/>
      <c r="AA309" s="2374"/>
      <c r="AB309" s="2374"/>
      <c r="AC309" s="2374"/>
      <c r="AD309" s="2374"/>
      <c r="AE309" s="2374"/>
      <c r="AF309" s="2374"/>
      <c r="AG309" s="2374"/>
      <c r="AH309" s="2374"/>
      <c r="AI309" s="2374"/>
      <c r="AJ309" s="2374"/>
      <c r="AK309" s="2374"/>
      <c r="AL309" s="2374"/>
      <c r="AM309" s="2374"/>
      <c r="AN309" s="2374"/>
      <c r="AO309" s="2374"/>
      <c r="AP309" s="2374"/>
      <c r="AQ309" s="2374"/>
      <c r="AR309" s="2374"/>
      <c r="AS309" s="2374"/>
      <c r="AT309" s="2374"/>
      <c r="AU309" s="2374"/>
      <c r="AV309" s="2374"/>
      <c r="AW309" s="2374"/>
      <c r="AX309" s="2374"/>
      <c r="AY309" s="2374"/>
      <c r="AZ309" s="2374"/>
      <c r="BA309" s="2374"/>
      <c r="BB309" s="2374"/>
      <c r="BC309" s="2374"/>
      <c r="BD309" s="2374"/>
      <c r="BE309" s="2374"/>
      <c r="BF309" s="2374"/>
      <c r="BG309" s="2374"/>
      <c r="BH309" s="2374"/>
      <c r="BI309" s="2374"/>
      <c r="BJ309" s="2374"/>
      <c r="BK309" s="2374"/>
      <c r="BL309" s="2374"/>
      <c r="BM309" s="2374"/>
      <c r="BN309" s="2374"/>
      <c r="BO309" s="2374"/>
      <c r="BP309" s="2374"/>
      <c r="BQ309" s="2374"/>
      <c r="BR309" s="2374"/>
      <c r="BS309" s="2374"/>
      <c r="BT309" s="2374"/>
      <c r="BU309" s="2374"/>
      <c r="BV309" s="2374"/>
      <c r="BW309" s="2374"/>
      <c r="BX309" s="2374"/>
      <c r="BY309" s="2374"/>
    </row>
    <row r="310" spans="3:77" ht="3" customHeight="1">
      <c r="C310" s="393"/>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4"/>
      <c r="AY310" s="394"/>
      <c r="AZ310" s="394"/>
      <c r="BA310" s="394"/>
      <c r="BB310" s="394"/>
      <c r="BC310" s="394"/>
      <c r="BD310" s="394"/>
      <c r="BE310" s="394"/>
      <c r="BF310" s="394"/>
      <c r="BG310" s="394"/>
      <c r="BH310" s="394"/>
      <c r="BI310" s="394"/>
      <c r="BJ310" s="394"/>
      <c r="BK310" s="394"/>
      <c r="BL310" s="394"/>
      <c r="BM310" s="394"/>
      <c r="BN310" s="394"/>
      <c r="BO310" s="394"/>
      <c r="BP310" s="394"/>
      <c r="BQ310" s="394"/>
      <c r="BR310" s="394"/>
      <c r="BS310" s="394"/>
      <c r="BT310" s="394"/>
      <c r="BU310" s="394"/>
      <c r="BV310" s="394"/>
      <c r="BW310" s="394"/>
      <c r="BX310" s="394"/>
      <c r="BY310" s="395"/>
    </row>
    <row r="311" spans="3:77" ht="3" customHeight="1">
      <c r="C311" s="396"/>
      <c r="D311" s="2375" t="s">
        <v>168</v>
      </c>
      <c r="E311" s="2375"/>
      <c r="F311" s="2375"/>
      <c r="G311" s="2375"/>
      <c r="H311" s="2375"/>
      <c r="I311" s="2375"/>
      <c r="J311" s="2375"/>
      <c r="K311" s="2375"/>
      <c r="L311" s="2375"/>
      <c r="M311" s="2375"/>
      <c r="N311" s="2375"/>
      <c r="O311" s="2375"/>
      <c r="P311" s="2375"/>
      <c r="Q311" s="2375"/>
      <c r="R311" s="2375"/>
      <c r="S311" s="2375"/>
      <c r="T311" s="2375"/>
      <c r="U311" s="2375"/>
      <c r="V311" s="2375"/>
      <c r="W311" s="2375"/>
      <c r="X311" s="2375"/>
      <c r="Y311" s="397"/>
      <c r="Z311" s="397"/>
      <c r="AA311" s="397"/>
      <c r="AB311" s="397"/>
      <c r="AC311" s="397"/>
      <c r="AD311" s="397"/>
      <c r="AE311" s="397"/>
      <c r="AF311" s="397"/>
      <c r="AG311" s="2375" t="s">
        <v>169</v>
      </c>
      <c r="AH311" s="2375"/>
      <c r="AI311" s="2375"/>
      <c r="AJ311" s="2375"/>
      <c r="AK311" s="2375"/>
      <c r="AL311" s="2375"/>
      <c r="AM311" s="2375"/>
      <c r="AN311" s="2375"/>
      <c r="AO311" s="2375"/>
      <c r="AP311" s="2375"/>
      <c r="AQ311" s="2375"/>
      <c r="AR311" s="2375"/>
      <c r="AS311" s="2375"/>
      <c r="AT311" s="2375"/>
      <c r="AU311" s="2375"/>
      <c r="AV311" s="2375"/>
      <c r="AW311" s="2375"/>
      <c r="AX311" s="2375"/>
      <c r="AY311" s="2375"/>
      <c r="AZ311" s="397"/>
      <c r="BA311" s="397"/>
      <c r="BB311" s="397"/>
      <c r="BC311" s="397"/>
      <c r="BD311" s="397"/>
      <c r="BE311" s="397"/>
      <c r="BF311" s="397"/>
      <c r="BG311" s="397"/>
      <c r="BH311" s="397"/>
      <c r="BI311" s="397"/>
      <c r="BJ311" s="397"/>
      <c r="BK311" s="397"/>
      <c r="BL311" s="397"/>
      <c r="BM311" s="397"/>
      <c r="BN311" s="397"/>
      <c r="BO311" s="397"/>
      <c r="BP311" s="397"/>
      <c r="BQ311" s="397"/>
      <c r="BR311" s="397"/>
      <c r="BS311" s="397"/>
      <c r="BT311" s="397"/>
      <c r="BU311" s="397"/>
      <c r="BV311" s="397"/>
      <c r="BW311" s="397"/>
      <c r="BX311" s="397"/>
      <c r="BY311" s="398"/>
    </row>
    <row r="312" spans="3:77" ht="3" customHeight="1">
      <c r="C312" s="396"/>
      <c r="D312" s="2375"/>
      <c r="E312" s="2375"/>
      <c r="F312" s="2375"/>
      <c r="G312" s="2375"/>
      <c r="H312" s="2375"/>
      <c r="I312" s="2375"/>
      <c r="J312" s="2375"/>
      <c r="K312" s="2375"/>
      <c r="L312" s="2375"/>
      <c r="M312" s="2375"/>
      <c r="N312" s="2375"/>
      <c r="O312" s="2375"/>
      <c r="P312" s="2375"/>
      <c r="Q312" s="2375"/>
      <c r="R312" s="2375"/>
      <c r="S312" s="2375"/>
      <c r="T312" s="2375"/>
      <c r="U312" s="2375"/>
      <c r="V312" s="2375"/>
      <c r="W312" s="2375"/>
      <c r="X312" s="2375"/>
      <c r="Y312" s="397"/>
      <c r="Z312" s="397"/>
      <c r="AA312" s="397"/>
      <c r="AB312" s="397"/>
      <c r="AC312" s="397"/>
      <c r="AD312" s="397"/>
      <c r="AE312" s="397"/>
      <c r="AF312" s="397"/>
      <c r="AG312" s="2375"/>
      <c r="AH312" s="2375"/>
      <c r="AI312" s="2375"/>
      <c r="AJ312" s="2375"/>
      <c r="AK312" s="2375"/>
      <c r="AL312" s="2375"/>
      <c r="AM312" s="2375"/>
      <c r="AN312" s="2375"/>
      <c r="AO312" s="2375"/>
      <c r="AP312" s="2375"/>
      <c r="AQ312" s="2375"/>
      <c r="AR312" s="2375"/>
      <c r="AS312" s="2375"/>
      <c r="AT312" s="2375"/>
      <c r="AU312" s="2375"/>
      <c r="AV312" s="2375"/>
      <c r="AW312" s="2375"/>
      <c r="AX312" s="2375"/>
      <c r="AY312" s="2375"/>
      <c r="AZ312" s="397"/>
      <c r="BA312" s="397"/>
      <c r="BB312" s="397"/>
      <c r="BC312" s="397"/>
      <c r="BD312" s="397"/>
      <c r="BE312" s="397"/>
      <c r="BF312" s="397"/>
      <c r="BG312" s="397"/>
      <c r="BH312" s="397"/>
      <c r="BI312" s="397"/>
      <c r="BJ312" s="397"/>
      <c r="BK312" s="397"/>
      <c r="BL312" s="397"/>
      <c r="BM312" s="397"/>
      <c r="BN312" s="397"/>
      <c r="BO312" s="397"/>
      <c r="BP312" s="397"/>
      <c r="BQ312" s="397"/>
      <c r="BR312" s="397"/>
      <c r="BS312" s="397"/>
      <c r="BT312" s="397"/>
      <c r="BU312" s="397"/>
      <c r="BV312" s="397"/>
      <c r="BW312" s="397"/>
      <c r="BX312" s="397"/>
      <c r="BY312" s="398"/>
    </row>
    <row r="313" spans="3:77" ht="3" customHeight="1">
      <c r="C313" s="396"/>
      <c r="D313" s="2375"/>
      <c r="E313" s="2375"/>
      <c r="F313" s="2375"/>
      <c r="G313" s="2375"/>
      <c r="H313" s="2375"/>
      <c r="I313" s="2375"/>
      <c r="J313" s="2375"/>
      <c r="K313" s="2375"/>
      <c r="L313" s="2375"/>
      <c r="M313" s="2375"/>
      <c r="N313" s="2375"/>
      <c r="O313" s="2375"/>
      <c r="P313" s="2375"/>
      <c r="Q313" s="2375"/>
      <c r="R313" s="2375"/>
      <c r="S313" s="2375"/>
      <c r="T313" s="2375"/>
      <c r="U313" s="2375"/>
      <c r="V313" s="2375"/>
      <c r="W313" s="2375"/>
      <c r="X313" s="2375"/>
      <c r="Y313" s="397"/>
      <c r="Z313" s="397"/>
      <c r="AA313" s="397"/>
      <c r="AB313" s="397"/>
      <c r="AC313" s="397"/>
      <c r="AD313" s="397"/>
      <c r="AE313" s="397"/>
      <c r="AF313" s="397"/>
      <c r="AG313" s="2375"/>
      <c r="AH313" s="2375"/>
      <c r="AI313" s="2375"/>
      <c r="AJ313" s="2375"/>
      <c r="AK313" s="2375"/>
      <c r="AL313" s="2375"/>
      <c r="AM313" s="2375"/>
      <c r="AN313" s="2375"/>
      <c r="AO313" s="2375"/>
      <c r="AP313" s="2375"/>
      <c r="AQ313" s="2375"/>
      <c r="AR313" s="2375"/>
      <c r="AS313" s="2375"/>
      <c r="AT313" s="2375"/>
      <c r="AU313" s="2375"/>
      <c r="AV313" s="2375"/>
      <c r="AW313" s="2375"/>
      <c r="AX313" s="2375"/>
      <c r="AY313" s="2375"/>
      <c r="AZ313" s="397"/>
      <c r="BA313" s="397"/>
      <c r="BB313" s="397"/>
      <c r="BC313" s="397"/>
      <c r="BD313" s="397"/>
      <c r="BE313" s="397"/>
      <c r="BF313" s="397"/>
      <c r="BG313" s="397"/>
      <c r="BH313" s="397"/>
      <c r="BI313" s="397"/>
      <c r="BJ313" s="397"/>
      <c r="BK313" s="397"/>
      <c r="BL313" s="397"/>
      <c r="BM313" s="397"/>
      <c r="BN313" s="397"/>
      <c r="BO313" s="397"/>
      <c r="BP313" s="397"/>
      <c r="BQ313" s="397"/>
      <c r="BR313" s="397"/>
      <c r="BS313" s="397"/>
      <c r="BT313" s="397"/>
      <c r="BU313" s="397"/>
      <c r="BV313" s="397"/>
      <c r="BW313" s="397"/>
      <c r="BX313" s="397"/>
      <c r="BY313" s="398"/>
    </row>
    <row r="314" spans="3:77" ht="3" customHeight="1">
      <c r="C314" s="396"/>
      <c r="D314" s="2375"/>
      <c r="E314" s="2375"/>
      <c r="F314" s="2375"/>
      <c r="G314" s="2375"/>
      <c r="H314" s="2375"/>
      <c r="I314" s="2375"/>
      <c r="J314" s="2375"/>
      <c r="K314" s="2375"/>
      <c r="L314" s="2375"/>
      <c r="M314" s="2375"/>
      <c r="N314" s="2375"/>
      <c r="O314" s="2375"/>
      <c r="P314" s="2375"/>
      <c r="Q314" s="2375"/>
      <c r="R314" s="2375"/>
      <c r="S314" s="2375"/>
      <c r="T314" s="2375"/>
      <c r="U314" s="2375"/>
      <c r="V314" s="2375"/>
      <c r="W314" s="2375"/>
      <c r="X314" s="2375"/>
      <c r="Y314" s="397"/>
      <c r="Z314" s="397"/>
      <c r="AA314" s="397"/>
      <c r="AB314" s="397"/>
      <c r="AC314" s="397"/>
      <c r="AD314" s="397"/>
      <c r="AE314" s="397"/>
      <c r="AF314" s="397"/>
      <c r="AG314" s="2375"/>
      <c r="AH314" s="2375"/>
      <c r="AI314" s="2375"/>
      <c r="AJ314" s="2375"/>
      <c r="AK314" s="2375"/>
      <c r="AL314" s="2375"/>
      <c r="AM314" s="2375"/>
      <c r="AN314" s="2375"/>
      <c r="AO314" s="2375"/>
      <c r="AP314" s="2375"/>
      <c r="AQ314" s="2375"/>
      <c r="AR314" s="2375"/>
      <c r="AS314" s="2375"/>
      <c r="AT314" s="2375"/>
      <c r="AU314" s="2375"/>
      <c r="AV314" s="2375"/>
      <c r="AW314" s="2375"/>
      <c r="AX314" s="2375"/>
      <c r="AY314" s="2375"/>
      <c r="AZ314" s="397"/>
      <c r="BA314" s="397"/>
      <c r="BB314" s="397"/>
      <c r="BC314" s="397"/>
      <c r="BD314" s="397"/>
      <c r="BE314" s="397"/>
      <c r="BF314" s="397"/>
      <c r="BG314" s="397"/>
      <c r="BH314" s="397"/>
      <c r="BI314" s="397"/>
      <c r="BJ314" s="397"/>
      <c r="BK314" s="397"/>
      <c r="BL314" s="397"/>
      <c r="BM314" s="397"/>
      <c r="BN314" s="397"/>
      <c r="BO314" s="397"/>
      <c r="BP314" s="397"/>
      <c r="BQ314" s="397"/>
      <c r="BR314" s="397"/>
      <c r="BS314" s="397"/>
      <c r="BT314" s="397"/>
      <c r="BU314" s="397"/>
      <c r="BV314" s="397"/>
      <c r="BW314" s="397"/>
      <c r="BX314" s="397"/>
      <c r="BY314" s="398"/>
    </row>
    <row r="315" spans="3:77" ht="3" customHeight="1">
      <c r="C315" s="396"/>
      <c r="D315" s="397"/>
      <c r="E315" s="397"/>
      <c r="F315" s="397"/>
      <c r="G315" s="397"/>
      <c r="H315" s="397"/>
      <c r="I315" s="397"/>
      <c r="J315" s="397"/>
      <c r="K315" s="397"/>
      <c r="L315" s="397"/>
      <c r="M315" s="397"/>
      <c r="N315" s="397"/>
      <c r="O315" s="397"/>
      <c r="P315" s="397"/>
      <c r="Q315" s="397"/>
      <c r="R315" s="397"/>
      <c r="S315" s="397"/>
      <c r="T315" s="397"/>
      <c r="U315" s="397"/>
      <c r="V315" s="397"/>
      <c r="W315" s="397"/>
      <c r="X315" s="397"/>
      <c r="Y315" s="397"/>
      <c r="Z315" s="397"/>
      <c r="AA315" s="397"/>
      <c r="AB315" s="397"/>
      <c r="AC315" s="397"/>
      <c r="AD315" s="397"/>
      <c r="AE315" s="397"/>
      <c r="AF315" s="397"/>
      <c r="AG315" s="2192" t="str">
        <f>IF(申告書作成!AO277,"☑生活保護受給中","□生活保護受給中")</f>
        <v>□生活保護受給中</v>
      </c>
      <c r="AH315" s="2192"/>
      <c r="AI315" s="2192"/>
      <c r="AJ315" s="2192"/>
      <c r="AK315" s="2192"/>
      <c r="AL315" s="2192"/>
      <c r="AM315" s="2192"/>
      <c r="AN315" s="2192"/>
      <c r="AO315" s="2175" t="s">
        <v>268</v>
      </c>
      <c r="AP315" s="2192">
        <f>申告書作成!J266</f>
        <v>0</v>
      </c>
      <c r="AQ315" s="2192"/>
      <c r="AR315" s="2175" t="s">
        <v>246</v>
      </c>
      <c r="AS315" s="2175">
        <f>申告書作成!M266</f>
        <v>0</v>
      </c>
      <c r="AT315" s="2175"/>
      <c r="AU315" s="2175" t="s">
        <v>250</v>
      </c>
      <c r="AV315" s="2175">
        <f>申告書作成!O266</f>
        <v>0</v>
      </c>
      <c r="AW315" s="2175"/>
      <c r="AX315" s="2175" t="s">
        <v>248</v>
      </c>
      <c r="AY315" s="2175" t="s">
        <v>249</v>
      </c>
      <c r="AZ315" s="2175"/>
      <c r="BA315" s="2175">
        <f>申告書作成!S266</f>
        <v>0</v>
      </c>
      <c r="BB315" s="2175"/>
      <c r="BC315" s="2175" t="s">
        <v>246</v>
      </c>
      <c r="BD315" s="2175">
        <f>申告書作成!V266</f>
        <v>0</v>
      </c>
      <c r="BE315" s="2175"/>
      <c r="BF315" s="2175" t="s">
        <v>247</v>
      </c>
      <c r="BG315" s="2175">
        <f>申告書作成!X266</f>
        <v>0</v>
      </c>
      <c r="BH315" s="2175"/>
      <c r="BI315" s="2175" t="s">
        <v>248</v>
      </c>
      <c r="BJ315" s="2175" t="s">
        <v>252</v>
      </c>
      <c r="BK315" s="2175"/>
      <c r="BL315" s="2175" t="s">
        <v>270</v>
      </c>
      <c r="BM315" s="2175"/>
      <c r="BN315" s="2175"/>
      <c r="BO315" s="2175"/>
      <c r="BP315" s="2175" t="s">
        <v>269</v>
      </c>
      <c r="BQ315" s="364"/>
      <c r="BR315" s="364"/>
      <c r="BS315" s="364"/>
      <c r="BT315" s="364"/>
      <c r="BU315" s="364"/>
      <c r="BV315" s="364"/>
      <c r="BW315" s="364"/>
      <c r="BX315" s="364"/>
      <c r="BY315" s="398"/>
    </row>
    <row r="316" spans="3:77" ht="3" customHeight="1">
      <c r="C316" s="396"/>
      <c r="D316" s="397"/>
      <c r="E316" s="397"/>
      <c r="F316" s="397"/>
      <c r="G316" s="397"/>
      <c r="H316" s="2376">
        <f>申告書作成!E262</f>
        <v>0</v>
      </c>
      <c r="I316" s="2376"/>
      <c r="J316" s="2376"/>
      <c r="K316" s="2376"/>
      <c r="L316" s="2376"/>
      <c r="M316" s="2376"/>
      <c r="N316" s="2376"/>
      <c r="O316" s="2376"/>
      <c r="P316" s="2376"/>
      <c r="Q316" s="2376"/>
      <c r="R316" s="2376"/>
      <c r="S316" s="2376"/>
      <c r="T316" s="2376"/>
      <c r="U316" s="2376"/>
      <c r="V316" s="2376"/>
      <c r="W316" s="2376"/>
      <c r="X316" s="2376"/>
      <c r="Y316" s="2376"/>
      <c r="Z316" s="2376"/>
      <c r="AA316" s="2376"/>
      <c r="AB316" s="2376"/>
      <c r="AC316" s="2376"/>
      <c r="AD316" s="397"/>
      <c r="AE316" s="397"/>
      <c r="AF316" s="397"/>
      <c r="AG316" s="2192"/>
      <c r="AH316" s="2192"/>
      <c r="AI316" s="2192"/>
      <c r="AJ316" s="2192"/>
      <c r="AK316" s="2192"/>
      <c r="AL316" s="2192"/>
      <c r="AM316" s="2192"/>
      <c r="AN316" s="2192"/>
      <c r="AO316" s="2175"/>
      <c r="AP316" s="2192"/>
      <c r="AQ316" s="2192"/>
      <c r="AR316" s="2175"/>
      <c r="AS316" s="2175"/>
      <c r="AT316" s="2175"/>
      <c r="AU316" s="2175"/>
      <c r="AV316" s="2175"/>
      <c r="AW316" s="2175"/>
      <c r="AX316" s="2175"/>
      <c r="AY316" s="2175"/>
      <c r="AZ316" s="2175"/>
      <c r="BA316" s="2175"/>
      <c r="BB316" s="2175"/>
      <c r="BC316" s="2175"/>
      <c r="BD316" s="2175"/>
      <c r="BE316" s="2175"/>
      <c r="BF316" s="2175"/>
      <c r="BG316" s="2175"/>
      <c r="BH316" s="2175"/>
      <c r="BI316" s="2175"/>
      <c r="BJ316" s="2175"/>
      <c r="BK316" s="2175"/>
      <c r="BL316" s="2175"/>
      <c r="BM316" s="2175"/>
      <c r="BN316" s="2175"/>
      <c r="BO316" s="2175"/>
      <c r="BP316" s="2175"/>
      <c r="BQ316" s="364"/>
      <c r="BR316" s="364"/>
      <c r="BS316" s="364"/>
      <c r="BT316" s="364"/>
      <c r="BU316" s="364"/>
      <c r="BV316" s="364"/>
      <c r="BW316" s="364"/>
      <c r="BX316" s="364"/>
      <c r="BY316" s="398"/>
    </row>
    <row r="317" spans="3:77" ht="3" customHeight="1">
      <c r="C317" s="396"/>
      <c r="D317" s="397"/>
      <c r="E317" s="397"/>
      <c r="F317" s="397"/>
      <c r="G317" s="397"/>
      <c r="H317" s="2376"/>
      <c r="I317" s="2376"/>
      <c r="J317" s="2376"/>
      <c r="K317" s="2376"/>
      <c r="L317" s="2376"/>
      <c r="M317" s="2376"/>
      <c r="N317" s="2376"/>
      <c r="O317" s="2376"/>
      <c r="P317" s="2376"/>
      <c r="Q317" s="2376"/>
      <c r="R317" s="2376"/>
      <c r="S317" s="2376"/>
      <c r="T317" s="2376"/>
      <c r="U317" s="2376"/>
      <c r="V317" s="2376"/>
      <c r="W317" s="2376"/>
      <c r="X317" s="2376"/>
      <c r="Y317" s="2376"/>
      <c r="Z317" s="2376"/>
      <c r="AA317" s="2376"/>
      <c r="AB317" s="2376"/>
      <c r="AC317" s="2376"/>
      <c r="AD317" s="397"/>
      <c r="AE317" s="397"/>
      <c r="AF317" s="397"/>
      <c r="AG317" s="2192"/>
      <c r="AH317" s="2192"/>
      <c r="AI317" s="2192"/>
      <c r="AJ317" s="2192"/>
      <c r="AK317" s="2192"/>
      <c r="AL317" s="2192"/>
      <c r="AM317" s="2192"/>
      <c r="AN317" s="2192"/>
      <c r="AO317" s="2175"/>
      <c r="AP317" s="2192"/>
      <c r="AQ317" s="2192"/>
      <c r="AR317" s="2175"/>
      <c r="AS317" s="2175"/>
      <c r="AT317" s="2175"/>
      <c r="AU317" s="2175"/>
      <c r="AV317" s="2175"/>
      <c r="AW317" s="2175"/>
      <c r="AX317" s="2175"/>
      <c r="AY317" s="2175"/>
      <c r="AZ317" s="2175"/>
      <c r="BA317" s="2175"/>
      <c r="BB317" s="2175"/>
      <c r="BC317" s="2175"/>
      <c r="BD317" s="2175"/>
      <c r="BE317" s="2175"/>
      <c r="BF317" s="2175"/>
      <c r="BG317" s="2175"/>
      <c r="BH317" s="2175"/>
      <c r="BI317" s="2175"/>
      <c r="BJ317" s="2175"/>
      <c r="BK317" s="2175"/>
      <c r="BL317" s="2175"/>
      <c r="BM317" s="2175"/>
      <c r="BN317" s="2175"/>
      <c r="BO317" s="2175"/>
      <c r="BP317" s="2175"/>
      <c r="BQ317" s="364"/>
      <c r="BR317" s="364"/>
      <c r="BS317" s="364"/>
      <c r="BT317" s="364"/>
      <c r="BU317" s="364"/>
      <c r="BV317" s="364"/>
      <c r="BW317" s="364"/>
      <c r="BX317" s="364"/>
      <c r="BY317" s="398"/>
    </row>
    <row r="318" spans="3:77" ht="3" customHeight="1">
      <c r="C318" s="396"/>
      <c r="D318" s="397"/>
      <c r="E318" s="397"/>
      <c r="F318" s="397"/>
      <c r="G318" s="397"/>
      <c r="H318" s="2376"/>
      <c r="I318" s="2376"/>
      <c r="J318" s="2376"/>
      <c r="K318" s="2376"/>
      <c r="L318" s="2376"/>
      <c r="M318" s="2376"/>
      <c r="N318" s="2376"/>
      <c r="O318" s="2376"/>
      <c r="P318" s="2376"/>
      <c r="Q318" s="2376"/>
      <c r="R318" s="2376"/>
      <c r="S318" s="2376"/>
      <c r="T318" s="2376"/>
      <c r="U318" s="2376"/>
      <c r="V318" s="2376"/>
      <c r="W318" s="2376"/>
      <c r="X318" s="2376"/>
      <c r="Y318" s="2376"/>
      <c r="Z318" s="2376"/>
      <c r="AA318" s="2376"/>
      <c r="AB318" s="2376"/>
      <c r="AC318" s="2376"/>
      <c r="AD318" s="397"/>
      <c r="AE318" s="397"/>
      <c r="AF318" s="397"/>
      <c r="AG318" s="2192" t="str">
        <f>IF(申告書作成!AO279,"☑病気療養中","□病気療養中")</f>
        <v>□病気療養中</v>
      </c>
      <c r="AH318" s="2192"/>
      <c r="AI318" s="2192"/>
      <c r="AJ318" s="2192"/>
      <c r="AK318" s="2192"/>
      <c r="AL318" s="2192"/>
      <c r="AM318" s="2192"/>
      <c r="AN318" s="2192"/>
      <c r="AO318" s="2192" t="str">
        <f>IF(AND(申告書作成!AO279,申告書作成!AR279),"通院中","　")</f>
        <v>　</v>
      </c>
      <c r="AP318" s="2192"/>
      <c r="AQ318" s="2192"/>
      <c r="AR318" s="2192"/>
      <c r="AS318" s="2192"/>
      <c r="AT318" s="2192"/>
      <c r="AU318" s="2175" t="str">
        <f>IF(AND(申告書作成!AO279,申告書作成!AU279),"入院中","　")</f>
        <v>　</v>
      </c>
      <c r="AV318" s="2175"/>
      <c r="AW318" s="2175"/>
      <c r="AX318" s="2175"/>
      <c r="AY318" s="2175"/>
      <c r="AZ318" s="2175"/>
      <c r="BA318" s="364"/>
      <c r="BB318" s="364"/>
      <c r="BC318" s="364"/>
      <c r="BD318" s="364"/>
      <c r="BE318" s="364"/>
      <c r="BF318" s="364"/>
      <c r="BG318" s="364"/>
      <c r="BH318" s="364"/>
      <c r="BI318" s="364"/>
      <c r="BJ318" s="364"/>
      <c r="BK318" s="364"/>
      <c r="BL318" s="364"/>
      <c r="BM318" s="364"/>
      <c r="BN318" s="364"/>
      <c r="BO318" s="364"/>
      <c r="BP318" s="364"/>
      <c r="BQ318" s="364"/>
      <c r="BR318" s="364"/>
      <c r="BS318" s="364"/>
      <c r="BT318" s="364"/>
      <c r="BU318" s="364"/>
      <c r="BV318" s="364"/>
      <c r="BW318" s="364"/>
      <c r="BX318" s="364"/>
      <c r="BY318" s="398"/>
    </row>
    <row r="319" spans="3:77" ht="3" customHeight="1">
      <c r="C319" s="396"/>
      <c r="D319" s="2192" t="s">
        <v>157</v>
      </c>
      <c r="E319" s="2192"/>
      <c r="F319" s="2192"/>
      <c r="G319" s="397"/>
      <c r="H319" s="2376"/>
      <c r="I319" s="2376"/>
      <c r="J319" s="2376"/>
      <c r="K319" s="2376"/>
      <c r="L319" s="2376"/>
      <c r="M319" s="2376"/>
      <c r="N319" s="2376"/>
      <c r="O319" s="2376"/>
      <c r="P319" s="2376"/>
      <c r="Q319" s="2376"/>
      <c r="R319" s="2376"/>
      <c r="S319" s="2376"/>
      <c r="T319" s="2376"/>
      <c r="U319" s="2376"/>
      <c r="V319" s="2376"/>
      <c r="W319" s="2376"/>
      <c r="X319" s="2376"/>
      <c r="Y319" s="2376"/>
      <c r="Z319" s="2376"/>
      <c r="AA319" s="2376"/>
      <c r="AB319" s="2376"/>
      <c r="AC319" s="2376"/>
      <c r="AD319" s="397"/>
      <c r="AE319" s="397"/>
      <c r="AF319" s="397"/>
      <c r="AG319" s="2192"/>
      <c r="AH319" s="2192"/>
      <c r="AI319" s="2192"/>
      <c r="AJ319" s="2192"/>
      <c r="AK319" s="2192"/>
      <c r="AL319" s="2192"/>
      <c r="AM319" s="2192"/>
      <c r="AN319" s="2192"/>
      <c r="AO319" s="2192"/>
      <c r="AP319" s="2192"/>
      <c r="AQ319" s="2192"/>
      <c r="AR319" s="2192"/>
      <c r="AS319" s="2192"/>
      <c r="AT319" s="2192"/>
      <c r="AU319" s="2175"/>
      <c r="AV319" s="2175"/>
      <c r="AW319" s="2175"/>
      <c r="AX319" s="2175"/>
      <c r="AY319" s="2175"/>
      <c r="AZ319" s="2175"/>
      <c r="BA319" s="364"/>
      <c r="BB319" s="364"/>
      <c r="BC319" s="364"/>
      <c r="BD319" s="364"/>
      <c r="BE319" s="364"/>
      <c r="BF319" s="364"/>
      <c r="BG319" s="364"/>
      <c r="BH319" s="364"/>
      <c r="BI319" s="364"/>
      <c r="BJ319" s="364"/>
      <c r="BK319" s="364"/>
      <c r="BL319" s="364"/>
      <c r="BM319" s="364"/>
      <c r="BN319" s="364"/>
      <c r="BO319" s="364"/>
      <c r="BP319" s="364"/>
      <c r="BQ319" s="364"/>
      <c r="BR319" s="364"/>
      <c r="BS319" s="364"/>
      <c r="BT319" s="364"/>
      <c r="BU319" s="364"/>
      <c r="BV319" s="364"/>
      <c r="BW319" s="364"/>
      <c r="BX319" s="364"/>
      <c r="BY319" s="398"/>
    </row>
    <row r="320" spans="3:77" ht="3" customHeight="1">
      <c r="C320" s="396"/>
      <c r="D320" s="2192"/>
      <c r="E320" s="2192"/>
      <c r="F320" s="2192"/>
      <c r="G320" s="397"/>
      <c r="H320" s="2376"/>
      <c r="I320" s="2376"/>
      <c r="J320" s="2376"/>
      <c r="K320" s="2376"/>
      <c r="L320" s="2376"/>
      <c r="M320" s="2376"/>
      <c r="N320" s="2376"/>
      <c r="O320" s="2376"/>
      <c r="P320" s="2376"/>
      <c r="Q320" s="2376"/>
      <c r="R320" s="2376"/>
      <c r="S320" s="2376"/>
      <c r="T320" s="2376"/>
      <c r="U320" s="2376"/>
      <c r="V320" s="2376"/>
      <c r="W320" s="2376"/>
      <c r="X320" s="2376"/>
      <c r="Y320" s="2376"/>
      <c r="Z320" s="2376"/>
      <c r="AA320" s="2376"/>
      <c r="AB320" s="2376"/>
      <c r="AC320" s="2376"/>
      <c r="AD320" s="397"/>
      <c r="AE320" s="397"/>
      <c r="AF320" s="397"/>
      <c r="AG320" s="2192"/>
      <c r="AH320" s="2192"/>
      <c r="AI320" s="2192"/>
      <c r="AJ320" s="2192"/>
      <c r="AK320" s="2192"/>
      <c r="AL320" s="2192"/>
      <c r="AM320" s="2192"/>
      <c r="AN320" s="2192"/>
      <c r="AO320" s="2192"/>
      <c r="AP320" s="2192"/>
      <c r="AQ320" s="2192"/>
      <c r="AR320" s="2192"/>
      <c r="AS320" s="2192"/>
      <c r="AT320" s="2192"/>
      <c r="AU320" s="2175"/>
      <c r="AV320" s="2175"/>
      <c r="AW320" s="2175"/>
      <c r="AX320" s="2175"/>
      <c r="AY320" s="2175"/>
      <c r="AZ320" s="2175"/>
      <c r="BA320" s="364"/>
      <c r="BB320" s="364"/>
      <c r="BC320" s="364"/>
      <c r="BD320" s="364"/>
      <c r="BE320" s="364"/>
      <c r="BF320" s="364"/>
      <c r="BG320" s="364"/>
      <c r="BH320" s="364"/>
      <c r="BI320" s="364"/>
      <c r="BJ320" s="364"/>
      <c r="BK320" s="364"/>
      <c r="BL320" s="364"/>
      <c r="BM320" s="364"/>
      <c r="BN320" s="364"/>
      <c r="BO320" s="364"/>
      <c r="BP320" s="364"/>
      <c r="BQ320" s="364"/>
      <c r="BR320" s="364"/>
      <c r="BS320" s="364"/>
      <c r="BT320" s="364"/>
      <c r="BU320" s="364"/>
      <c r="BV320" s="364"/>
      <c r="BW320" s="364"/>
      <c r="BX320" s="364"/>
      <c r="BY320" s="398"/>
    </row>
    <row r="321" spans="3:77" ht="3" customHeight="1">
      <c r="C321" s="396"/>
      <c r="D321" s="2192"/>
      <c r="E321" s="2192"/>
      <c r="F321" s="2192"/>
      <c r="G321" s="397"/>
      <c r="H321" s="2376"/>
      <c r="I321" s="2376"/>
      <c r="J321" s="2376"/>
      <c r="K321" s="2376"/>
      <c r="L321" s="2376"/>
      <c r="M321" s="2376"/>
      <c r="N321" s="2376"/>
      <c r="O321" s="2376"/>
      <c r="P321" s="2376"/>
      <c r="Q321" s="2376"/>
      <c r="R321" s="2376"/>
      <c r="S321" s="2376"/>
      <c r="T321" s="2376"/>
      <c r="U321" s="2376"/>
      <c r="V321" s="2376"/>
      <c r="W321" s="2376"/>
      <c r="X321" s="2376"/>
      <c r="Y321" s="2376"/>
      <c r="Z321" s="2376"/>
      <c r="AA321" s="2376"/>
      <c r="AB321" s="2376"/>
      <c r="AC321" s="2376"/>
      <c r="AD321" s="397"/>
      <c r="AE321" s="397"/>
      <c r="AF321" s="397"/>
      <c r="AG321" s="2192" t="str">
        <f>IF(申告書作成!AO281,"☑学校通学中","□学校通学中")</f>
        <v>□学校通学中</v>
      </c>
      <c r="AH321" s="2192"/>
      <c r="AI321" s="2192"/>
      <c r="AJ321" s="2192"/>
      <c r="AK321" s="2192"/>
      <c r="AL321" s="2192"/>
      <c r="AM321" s="2192"/>
      <c r="AN321" s="2192"/>
      <c r="AO321" s="2192"/>
      <c r="AP321" s="2192"/>
      <c r="AQ321" s="2192"/>
      <c r="AR321" s="2192"/>
      <c r="AS321" s="2192"/>
      <c r="AT321" s="2192"/>
      <c r="AU321" s="2192"/>
      <c r="AV321" s="2192"/>
      <c r="AW321" s="2192"/>
      <c r="AX321" s="2192"/>
      <c r="AY321" s="2192"/>
      <c r="AZ321" s="2192"/>
      <c r="BA321" s="2192"/>
      <c r="BB321" s="2192"/>
      <c r="BC321" s="2192"/>
      <c r="BD321" s="2192"/>
      <c r="BE321" s="2192"/>
      <c r="BF321" s="2192"/>
      <c r="BG321" s="2192"/>
      <c r="BH321" s="2192"/>
      <c r="BI321" s="2192"/>
      <c r="BJ321" s="2192"/>
      <c r="BK321" s="2192"/>
      <c r="BL321" s="2192"/>
      <c r="BM321" s="2192"/>
      <c r="BN321" s="2192"/>
      <c r="BO321" s="2192"/>
      <c r="BP321" s="2192"/>
      <c r="BQ321" s="2192"/>
      <c r="BR321" s="2192"/>
      <c r="BS321" s="2192"/>
      <c r="BT321" s="2192"/>
      <c r="BU321" s="2192"/>
      <c r="BV321" s="2192"/>
      <c r="BW321" s="2192"/>
      <c r="BX321" s="2192"/>
      <c r="BY321" s="398"/>
    </row>
    <row r="322" spans="3:77" ht="3" customHeight="1">
      <c r="C322" s="396"/>
      <c r="D322" s="2361"/>
      <c r="E322" s="2361"/>
      <c r="F322" s="2361"/>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7"/>
      <c r="AF322" s="397"/>
      <c r="AG322" s="2192"/>
      <c r="AH322" s="2192"/>
      <c r="AI322" s="2192"/>
      <c r="AJ322" s="2192"/>
      <c r="AK322" s="2192"/>
      <c r="AL322" s="2192"/>
      <c r="AM322" s="2192"/>
      <c r="AN322" s="2192"/>
      <c r="AO322" s="2192"/>
      <c r="AP322" s="2192"/>
      <c r="AQ322" s="2192"/>
      <c r="AR322" s="2192"/>
      <c r="AS322" s="2192"/>
      <c r="AT322" s="2192"/>
      <c r="AU322" s="2192"/>
      <c r="AV322" s="2192"/>
      <c r="AW322" s="2192"/>
      <c r="AX322" s="2192"/>
      <c r="AY322" s="2192"/>
      <c r="AZ322" s="2192"/>
      <c r="BA322" s="2192"/>
      <c r="BB322" s="2192"/>
      <c r="BC322" s="2192"/>
      <c r="BD322" s="2192"/>
      <c r="BE322" s="2192"/>
      <c r="BF322" s="2192"/>
      <c r="BG322" s="2192"/>
      <c r="BH322" s="2192"/>
      <c r="BI322" s="2192"/>
      <c r="BJ322" s="2192"/>
      <c r="BK322" s="2192"/>
      <c r="BL322" s="2192"/>
      <c r="BM322" s="2192"/>
      <c r="BN322" s="2192"/>
      <c r="BO322" s="2192"/>
      <c r="BP322" s="2192"/>
      <c r="BQ322" s="2192"/>
      <c r="BR322" s="2192"/>
      <c r="BS322" s="2192"/>
      <c r="BT322" s="2192"/>
      <c r="BU322" s="2192"/>
      <c r="BV322" s="2192"/>
      <c r="BW322" s="2192"/>
      <c r="BX322" s="2192"/>
      <c r="BY322" s="398"/>
    </row>
    <row r="323" spans="3:77" ht="3" customHeight="1">
      <c r="C323" s="396"/>
      <c r="D323" s="400"/>
      <c r="E323" s="400"/>
      <c r="F323" s="400"/>
      <c r="G323" s="397"/>
      <c r="H323" s="397"/>
      <c r="I323" s="397"/>
      <c r="J323" s="397"/>
      <c r="K323" s="397"/>
      <c r="L323" s="397"/>
      <c r="M323" s="397"/>
      <c r="N323" s="397"/>
      <c r="O323" s="397"/>
      <c r="P323" s="397"/>
      <c r="Q323" s="397"/>
      <c r="R323" s="397"/>
      <c r="S323" s="397"/>
      <c r="T323" s="397"/>
      <c r="U323" s="397"/>
      <c r="V323" s="397"/>
      <c r="W323" s="397"/>
      <c r="X323" s="397"/>
      <c r="Y323" s="2330">
        <f>申告書作成!Y262</f>
        <v>0</v>
      </c>
      <c r="Z323" s="2330"/>
      <c r="AA323" s="2330"/>
      <c r="AB323" s="2330"/>
      <c r="AC323" s="2330"/>
      <c r="AD323" s="2330"/>
      <c r="AE323" s="397"/>
      <c r="AF323" s="397"/>
      <c r="AG323" s="2192"/>
      <c r="AH323" s="2192"/>
      <c r="AI323" s="2192"/>
      <c r="AJ323" s="2192"/>
      <c r="AK323" s="2192"/>
      <c r="AL323" s="2192"/>
      <c r="AM323" s="2192"/>
      <c r="AN323" s="2192"/>
      <c r="AO323" s="2192"/>
      <c r="AP323" s="2192"/>
      <c r="AQ323" s="2192"/>
      <c r="AR323" s="2192"/>
      <c r="AS323" s="2192"/>
      <c r="AT323" s="2192"/>
      <c r="AU323" s="2192"/>
      <c r="AV323" s="2192"/>
      <c r="AW323" s="2192"/>
      <c r="AX323" s="2192"/>
      <c r="AY323" s="2192"/>
      <c r="AZ323" s="2192"/>
      <c r="BA323" s="2192"/>
      <c r="BB323" s="2192"/>
      <c r="BC323" s="2192"/>
      <c r="BD323" s="2192"/>
      <c r="BE323" s="2192"/>
      <c r="BF323" s="2192"/>
      <c r="BG323" s="2192"/>
      <c r="BH323" s="2192"/>
      <c r="BI323" s="2192"/>
      <c r="BJ323" s="2192"/>
      <c r="BK323" s="2192"/>
      <c r="BL323" s="2192"/>
      <c r="BM323" s="2192"/>
      <c r="BN323" s="2192"/>
      <c r="BO323" s="2192"/>
      <c r="BP323" s="2192"/>
      <c r="BQ323" s="2192"/>
      <c r="BR323" s="2192"/>
      <c r="BS323" s="2192"/>
      <c r="BT323" s="2192"/>
      <c r="BU323" s="2192"/>
      <c r="BV323" s="2192"/>
      <c r="BW323" s="2192"/>
      <c r="BX323" s="2192"/>
      <c r="BY323" s="398"/>
    </row>
    <row r="324" spans="3:77" ht="3" customHeight="1">
      <c r="C324" s="396"/>
      <c r="D324" s="400"/>
      <c r="E324" s="400"/>
      <c r="F324" s="400"/>
      <c r="G324" s="2175">
        <f>申告書作成!Q262</f>
        <v>0</v>
      </c>
      <c r="H324" s="2175"/>
      <c r="I324" s="2175"/>
      <c r="J324" s="2175"/>
      <c r="K324" s="2175"/>
      <c r="L324" s="2175"/>
      <c r="M324" s="2175"/>
      <c r="N324" s="2175"/>
      <c r="O324" s="2175"/>
      <c r="P324" s="2175"/>
      <c r="Q324" s="2175"/>
      <c r="R324" s="2175"/>
      <c r="S324" s="2175"/>
      <c r="T324" s="397"/>
      <c r="U324" s="397"/>
      <c r="V324" s="397"/>
      <c r="W324" s="397"/>
      <c r="X324" s="397"/>
      <c r="Y324" s="2175"/>
      <c r="Z324" s="2175"/>
      <c r="AA324" s="2175"/>
      <c r="AB324" s="2175"/>
      <c r="AC324" s="2175"/>
      <c r="AD324" s="2175"/>
      <c r="AE324" s="397"/>
      <c r="AF324" s="397"/>
      <c r="AG324" s="2192" t="str">
        <f>IF(申告書作成!AO283,"☑非課税所得の有無(","□非課税所得の有無(")</f>
        <v>□非課税所得の有無(</v>
      </c>
      <c r="AH324" s="2192"/>
      <c r="AI324" s="2192"/>
      <c r="AJ324" s="2192"/>
      <c r="AK324" s="2192"/>
      <c r="AL324" s="2192"/>
      <c r="AM324" s="2192"/>
      <c r="AN324" s="2192"/>
      <c r="AO324" s="2192"/>
      <c r="AP324" s="2175" t="str">
        <f>IF(申告書作成!AR283,"☑雇用保険","□雇用保険")</f>
        <v>□雇用保険</v>
      </c>
      <c r="AQ324" s="2175"/>
      <c r="AR324" s="2175"/>
      <c r="AS324" s="2175"/>
      <c r="AT324" s="2175"/>
      <c r="AU324" s="2175"/>
      <c r="AV324" s="2175"/>
      <c r="AW324" s="2175" t="str">
        <f>IF(申告書作成!AU283,"☑労災保険","□労災保険")</f>
        <v>□労災保険</v>
      </c>
      <c r="AX324" s="2175"/>
      <c r="AY324" s="2175"/>
      <c r="AZ324" s="2175"/>
      <c r="BA324" s="2175"/>
      <c r="BB324" s="2175"/>
      <c r="BC324" s="2175"/>
      <c r="BD324" s="2175" t="str">
        <f>IF(申告書作成!AX283,"☑遺族年金","□遺族年金")</f>
        <v>□遺族年金</v>
      </c>
      <c r="BE324" s="2175"/>
      <c r="BF324" s="2175"/>
      <c r="BG324" s="2175"/>
      <c r="BH324" s="2175"/>
      <c r="BI324" s="2175"/>
      <c r="BJ324" s="2175"/>
      <c r="BK324" s="2175" t="str">
        <f>IF(申告書作成!BA283,"☑障害年金","□障害年金")</f>
        <v>□障害年金</v>
      </c>
      <c r="BL324" s="2175"/>
      <c r="BM324" s="2175"/>
      <c r="BN324" s="2175"/>
      <c r="BO324" s="2175"/>
      <c r="BP324" s="2175"/>
      <c r="BQ324" s="2175"/>
      <c r="BR324" s="2175"/>
      <c r="BS324" s="2175"/>
      <c r="BT324" s="2175"/>
      <c r="BU324" s="2175"/>
      <c r="BV324" s="2175"/>
      <c r="BW324" s="2175"/>
      <c r="BX324" s="2175"/>
      <c r="BY324" s="2358" t="s">
        <v>271</v>
      </c>
    </row>
    <row r="325" spans="3:77" ht="3" customHeight="1">
      <c r="C325" s="396"/>
      <c r="D325" s="397"/>
      <c r="E325" s="397"/>
      <c r="F325" s="397"/>
      <c r="G325" s="2175"/>
      <c r="H325" s="2175"/>
      <c r="I325" s="2175"/>
      <c r="J325" s="2175"/>
      <c r="K325" s="2175"/>
      <c r="L325" s="2175"/>
      <c r="M325" s="2175"/>
      <c r="N325" s="2175"/>
      <c r="O325" s="2175"/>
      <c r="P325" s="2175"/>
      <c r="Q325" s="2175"/>
      <c r="R325" s="2175"/>
      <c r="S325" s="2175"/>
      <c r="T325" s="397"/>
      <c r="U325" s="2359" t="s">
        <v>170</v>
      </c>
      <c r="V325" s="2359"/>
      <c r="W325" s="2359"/>
      <c r="X325" s="2359"/>
      <c r="Y325" s="2175"/>
      <c r="Z325" s="2175"/>
      <c r="AA325" s="2175"/>
      <c r="AB325" s="2175"/>
      <c r="AC325" s="2175"/>
      <c r="AD325" s="2175"/>
      <c r="AE325" s="397"/>
      <c r="AF325" s="397"/>
      <c r="AG325" s="2192"/>
      <c r="AH325" s="2192"/>
      <c r="AI325" s="2192"/>
      <c r="AJ325" s="2192"/>
      <c r="AK325" s="2192"/>
      <c r="AL325" s="2192"/>
      <c r="AM325" s="2192"/>
      <c r="AN325" s="2192"/>
      <c r="AO325" s="2192"/>
      <c r="AP325" s="2175"/>
      <c r="AQ325" s="2175"/>
      <c r="AR325" s="2175"/>
      <c r="AS325" s="2175"/>
      <c r="AT325" s="2175"/>
      <c r="AU325" s="2175"/>
      <c r="AV325" s="2175"/>
      <c r="AW325" s="2175"/>
      <c r="AX325" s="2175"/>
      <c r="AY325" s="2175"/>
      <c r="AZ325" s="2175"/>
      <c r="BA325" s="2175"/>
      <c r="BB325" s="2175"/>
      <c r="BC325" s="2175"/>
      <c r="BD325" s="2175"/>
      <c r="BE325" s="2175"/>
      <c r="BF325" s="2175"/>
      <c r="BG325" s="2175"/>
      <c r="BH325" s="2175"/>
      <c r="BI325" s="2175"/>
      <c r="BJ325" s="2175"/>
      <c r="BK325" s="2175"/>
      <c r="BL325" s="2175"/>
      <c r="BM325" s="2175"/>
      <c r="BN325" s="2175"/>
      <c r="BO325" s="2175"/>
      <c r="BP325" s="2175"/>
      <c r="BQ325" s="2175"/>
      <c r="BR325" s="2175"/>
      <c r="BS325" s="2175"/>
      <c r="BT325" s="2175"/>
      <c r="BU325" s="2175"/>
      <c r="BV325" s="2175"/>
      <c r="BW325" s="2175"/>
      <c r="BX325" s="2175"/>
      <c r="BY325" s="2358"/>
    </row>
    <row r="326" spans="3:77" ht="3" customHeight="1">
      <c r="C326" s="396"/>
      <c r="D326" s="397"/>
      <c r="E326" s="397"/>
      <c r="F326" s="397"/>
      <c r="G326" s="2175"/>
      <c r="H326" s="2175"/>
      <c r="I326" s="2175"/>
      <c r="J326" s="2175"/>
      <c r="K326" s="2175"/>
      <c r="L326" s="2175"/>
      <c r="M326" s="2175"/>
      <c r="N326" s="2175"/>
      <c r="O326" s="2175"/>
      <c r="P326" s="2175"/>
      <c r="Q326" s="2175"/>
      <c r="R326" s="2175"/>
      <c r="S326" s="2175"/>
      <c r="T326" s="397"/>
      <c r="U326" s="2359"/>
      <c r="V326" s="2359"/>
      <c r="W326" s="2359"/>
      <c r="X326" s="2359"/>
      <c r="Y326" s="2175"/>
      <c r="Z326" s="2175"/>
      <c r="AA326" s="2175"/>
      <c r="AB326" s="2175"/>
      <c r="AC326" s="2175"/>
      <c r="AD326" s="2175"/>
      <c r="AE326" s="397"/>
      <c r="AF326" s="397"/>
      <c r="AG326" s="2192"/>
      <c r="AH326" s="2192"/>
      <c r="AI326" s="2192"/>
      <c r="AJ326" s="2192"/>
      <c r="AK326" s="2192"/>
      <c r="AL326" s="2192"/>
      <c r="AM326" s="2192"/>
      <c r="AN326" s="2192"/>
      <c r="AO326" s="2192"/>
      <c r="AP326" s="2175"/>
      <c r="AQ326" s="2175"/>
      <c r="AR326" s="2175"/>
      <c r="AS326" s="2175"/>
      <c r="AT326" s="2175"/>
      <c r="AU326" s="2175"/>
      <c r="AV326" s="2175"/>
      <c r="AW326" s="2175"/>
      <c r="AX326" s="2175"/>
      <c r="AY326" s="2175"/>
      <c r="AZ326" s="2175"/>
      <c r="BA326" s="2175"/>
      <c r="BB326" s="2175"/>
      <c r="BC326" s="2175"/>
      <c r="BD326" s="2175"/>
      <c r="BE326" s="2175"/>
      <c r="BF326" s="2175"/>
      <c r="BG326" s="2175"/>
      <c r="BH326" s="2175"/>
      <c r="BI326" s="2175"/>
      <c r="BJ326" s="2175"/>
      <c r="BK326" s="2175"/>
      <c r="BL326" s="2175"/>
      <c r="BM326" s="2175"/>
      <c r="BN326" s="2175"/>
      <c r="BO326" s="2175"/>
      <c r="BP326" s="2175"/>
      <c r="BQ326" s="2175"/>
      <c r="BR326" s="2175"/>
      <c r="BS326" s="2175"/>
      <c r="BT326" s="2175"/>
      <c r="BU326" s="2175"/>
      <c r="BV326" s="2175"/>
      <c r="BW326" s="2175"/>
      <c r="BX326" s="2175"/>
      <c r="BY326" s="2358"/>
    </row>
    <row r="327" spans="3:77" ht="3" customHeight="1">
      <c r="C327" s="396"/>
      <c r="D327" s="2192" t="s">
        <v>242</v>
      </c>
      <c r="E327" s="2192"/>
      <c r="F327" s="2192"/>
      <c r="G327" s="2175"/>
      <c r="H327" s="2175"/>
      <c r="I327" s="2175"/>
      <c r="J327" s="2175"/>
      <c r="K327" s="2175"/>
      <c r="L327" s="2175"/>
      <c r="M327" s="2175"/>
      <c r="N327" s="2175"/>
      <c r="O327" s="2175"/>
      <c r="P327" s="2175"/>
      <c r="Q327" s="2175"/>
      <c r="R327" s="2175"/>
      <c r="S327" s="2175"/>
      <c r="T327" s="397"/>
      <c r="U327" s="2359"/>
      <c r="V327" s="2359"/>
      <c r="W327" s="2359"/>
      <c r="X327" s="2359"/>
      <c r="Y327" s="2175"/>
      <c r="Z327" s="2175"/>
      <c r="AA327" s="2175"/>
      <c r="AB327" s="2175"/>
      <c r="AC327" s="2175"/>
      <c r="AD327" s="2175"/>
      <c r="AE327" s="397"/>
      <c r="AF327" s="397"/>
      <c r="AG327" s="2378" t="s">
        <v>272</v>
      </c>
      <c r="AH327" s="2378"/>
      <c r="AI327" s="2378"/>
      <c r="AJ327" s="2378"/>
      <c r="AK327" s="2378"/>
      <c r="AL327" s="2378"/>
      <c r="AM327" s="2378" t="s">
        <v>273</v>
      </c>
      <c r="AN327" s="2378">
        <f>申告書作成!G271</f>
        <v>0</v>
      </c>
      <c r="AO327" s="2378"/>
      <c r="AP327" s="2378"/>
      <c r="AQ327" s="2378"/>
      <c r="AR327" s="2378"/>
      <c r="AS327" s="2378"/>
      <c r="AT327" s="2378"/>
      <c r="AU327" s="2378"/>
      <c r="AV327" s="2378"/>
      <c r="AW327" s="2378"/>
      <c r="AX327" s="2378"/>
      <c r="AY327" s="2378"/>
      <c r="AZ327" s="2378"/>
      <c r="BA327" s="2378"/>
      <c r="BB327" s="2378"/>
      <c r="BC327" s="2378"/>
      <c r="BD327" s="2378"/>
      <c r="BE327" s="2378"/>
      <c r="BF327" s="2378"/>
      <c r="BG327" s="2378"/>
      <c r="BH327" s="2378"/>
      <c r="BI327" s="2378"/>
      <c r="BJ327" s="2378"/>
      <c r="BK327" s="2378"/>
      <c r="BL327" s="2378"/>
      <c r="BM327" s="2378"/>
      <c r="BN327" s="2378"/>
      <c r="BO327" s="2378"/>
      <c r="BP327" s="2378"/>
      <c r="BQ327" s="2378"/>
      <c r="BR327" s="2378"/>
      <c r="BS327" s="2378"/>
      <c r="BT327" s="2378"/>
      <c r="BU327" s="2378"/>
      <c r="BV327" s="2378"/>
      <c r="BW327" s="2378"/>
      <c r="BX327" s="2378"/>
      <c r="BY327" s="2358" t="s">
        <v>271</v>
      </c>
    </row>
    <row r="328" spans="3:77" ht="3" customHeight="1">
      <c r="C328" s="396"/>
      <c r="D328" s="2192"/>
      <c r="E328" s="2192"/>
      <c r="F328" s="2192"/>
      <c r="G328" s="2175"/>
      <c r="H328" s="2175"/>
      <c r="I328" s="2175"/>
      <c r="J328" s="2175"/>
      <c r="K328" s="2175"/>
      <c r="L328" s="2175"/>
      <c r="M328" s="2175"/>
      <c r="N328" s="2175"/>
      <c r="O328" s="2175"/>
      <c r="P328" s="2175"/>
      <c r="Q328" s="2175"/>
      <c r="R328" s="2175"/>
      <c r="S328" s="2175"/>
      <c r="T328" s="397"/>
      <c r="U328" s="2359"/>
      <c r="V328" s="2359"/>
      <c r="W328" s="2359"/>
      <c r="X328" s="2359"/>
      <c r="Y328" s="2175"/>
      <c r="Z328" s="2175"/>
      <c r="AA328" s="2175"/>
      <c r="AB328" s="2175"/>
      <c r="AC328" s="2175"/>
      <c r="AD328" s="2175"/>
      <c r="AE328" s="397"/>
      <c r="AF328" s="397"/>
      <c r="AG328" s="2378"/>
      <c r="AH328" s="2378"/>
      <c r="AI328" s="2378"/>
      <c r="AJ328" s="2378"/>
      <c r="AK328" s="2378"/>
      <c r="AL328" s="2378"/>
      <c r="AM328" s="2378"/>
      <c r="AN328" s="2378"/>
      <c r="AO328" s="2378"/>
      <c r="AP328" s="2378"/>
      <c r="AQ328" s="2378"/>
      <c r="AR328" s="2378"/>
      <c r="AS328" s="2378"/>
      <c r="AT328" s="2378"/>
      <c r="AU328" s="2378"/>
      <c r="AV328" s="2378"/>
      <c r="AW328" s="2378"/>
      <c r="AX328" s="2378"/>
      <c r="AY328" s="2378"/>
      <c r="AZ328" s="2378"/>
      <c r="BA328" s="2378"/>
      <c r="BB328" s="2378"/>
      <c r="BC328" s="2378"/>
      <c r="BD328" s="2378"/>
      <c r="BE328" s="2378"/>
      <c r="BF328" s="2378"/>
      <c r="BG328" s="2378"/>
      <c r="BH328" s="2378"/>
      <c r="BI328" s="2378"/>
      <c r="BJ328" s="2378"/>
      <c r="BK328" s="2378"/>
      <c r="BL328" s="2378"/>
      <c r="BM328" s="2378"/>
      <c r="BN328" s="2378"/>
      <c r="BO328" s="2378"/>
      <c r="BP328" s="2378"/>
      <c r="BQ328" s="2378"/>
      <c r="BR328" s="2378"/>
      <c r="BS328" s="2378"/>
      <c r="BT328" s="2378"/>
      <c r="BU328" s="2378"/>
      <c r="BV328" s="2378"/>
      <c r="BW328" s="2378"/>
      <c r="BX328" s="2378"/>
      <c r="BY328" s="2358"/>
    </row>
    <row r="329" spans="3:77" ht="3" customHeight="1">
      <c r="C329" s="396"/>
      <c r="D329" s="2361"/>
      <c r="E329" s="2361"/>
      <c r="F329" s="2361"/>
      <c r="G329" s="399"/>
      <c r="H329" s="399"/>
      <c r="I329" s="399"/>
      <c r="J329" s="399"/>
      <c r="K329" s="399"/>
      <c r="L329" s="399"/>
      <c r="M329" s="399"/>
      <c r="N329" s="399"/>
      <c r="O329" s="399"/>
      <c r="P329" s="399"/>
      <c r="Q329" s="399"/>
      <c r="R329" s="399"/>
      <c r="S329" s="399"/>
      <c r="T329" s="397"/>
      <c r="U329" s="2360"/>
      <c r="V329" s="2360"/>
      <c r="W329" s="2360"/>
      <c r="X329" s="2360"/>
      <c r="Y329" s="2377"/>
      <c r="Z329" s="2377"/>
      <c r="AA329" s="2377"/>
      <c r="AB329" s="2377"/>
      <c r="AC329" s="2377"/>
      <c r="AD329" s="2377"/>
      <c r="AE329" s="397"/>
      <c r="AF329" s="397"/>
      <c r="AG329" s="2378"/>
      <c r="AH329" s="2378"/>
      <c r="AI329" s="2378"/>
      <c r="AJ329" s="2378"/>
      <c r="AK329" s="2378"/>
      <c r="AL329" s="2378"/>
      <c r="AM329" s="2378"/>
      <c r="AN329" s="2378"/>
      <c r="AO329" s="2378"/>
      <c r="AP329" s="2378"/>
      <c r="AQ329" s="2378"/>
      <c r="AR329" s="2378"/>
      <c r="AS329" s="2378"/>
      <c r="AT329" s="2378"/>
      <c r="AU329" s="2378"/>
      <c r="AV329" s="2378"/>
      <c r="AW329" s="2378"/>
      <c r="AX329" s="2378"/>
      <c r="AY329" s="2378"/>
      <c r="AZ329" s="2378"/>
      <c r="BA329" s="2378"/>
      <c r="BB329" s="2378"/>
      <c r="BC329" s="2378"/>
      <c r="BD329" s="2378"/>
      <c r="BE329" s="2378"/>
      <c r="BF329" s="2378"/>
      <c r="BG329" s="2378"/>
      <c r="BH329" s="2378"/>
      <c r="BI329" s="2378"/>
      <c r="BJ329" s="2378"/>
      <c r="BK329" s="2378"/>
      <c r="BL329" s="2378"/>
      <c r="BM329" s="2378"/>
      <c r="BN329" s="2378"/>
      <c r="BO329" s="2378"/>
      <c r="BP329" s="2378"/>
      <c r="BQ329" s="2378"/>
      <c r="BR329" s="2378"/>
      <c r="BS329" s="2378"/>
      <c r="BT329" s="2378"/>
      <c r="BU329" s="2378"/>
      <c r="BV329" s="2378"/>
      <c r="BW329" s="2378"/>
      <c r="BX329" s="2378"/>
      <c r="BY329" s="2358"/>
    </row>
    <row r="330" spans="3:77" ht="3" customHeight="1">
      <c r="C330" s="396"/>
      <c r="D330" s="400"/>
      <c r="E330" s="400"/>
      <c r="F330" s="400"/>
      <c r="G330" s="397"/>
      <c r="H330" s="397"/>
      <c r="I330" s="397"/>
      <c r="J330" s="397"/>
      <c r="K330" s="397"/>
      <c r="L330" s="397"/>
      <c r="M330" s="397"/>
      <c r="N330" s="397"/>
      <c r="O330" s="397"/>
      <c r="P330" s="397"/>
      <c r="Q330" s="397"/>
      <c r="R330" s="397"/>
      <c r="S330" s="397"/>
      <c r="T330" s="397"/>
      <c r="U330" s="401"/>
      <c r="V330" s="401"/>
      <c r="W330" s="401"/>
      <c r="X330" s="401"/>
      <c r="Y330" s="397"/>
      <c r="Z330" s="397"/>
      <c r="AA330" s="397"/>
      <c r="AB330" s="397"/>
      <c r="AC330" s="397"/>
      <c r="AD330" s="397"/>
      <c r="AE330" s="397"/>
      <c r="AF330" s="397"/>
      <c r="AG330" s="402"/>
      <c r="AH330" s="402"/>
      <c r="AI330" s="402"/>
      <c r="AJ330" s="402"/>
      <c r="AK330" s="402"/>
      <c r="AL330" s="402"/>
      <c r="AM330" s="402"/>
      <c r="AN330" s="402"/>
      <c r="AO330" s="402"/>
      <c r="AP330" s="402"/>
      <c r="AQ330" s="402"/>
      <c r="AR330" s="402"/>
      <c r="AS330" s="402"/>
      <c r="AT330" s="402"/>
      <c r="AU330" s="402"/>
      <c r="AV330" s="402"/>
      <c r="AW330" s="402"/>
      <c r="AX330" s="402"/>
      <c r="AY330" s="402"/>
      <c r="AZ330" s="402"/>
      <c r="BA330" s="402"/>
      <c r="BB330" s="402"/>
      <c r="BC330" s="402"/>
      <c r="BD330" s="402"/>
      <c r="BE330" s="402"/>
      <c r="BF330" s="402"/>
      <c r="BG330" s="402"/>
      <c r="BH330" s="402"/>
      <c r="BI330" s="402"/>
      <c r="BJ330" s="402"/>
      <c r="BK330" s="402"/>
      <c r="BL330" s="402"/>
      <c r="BM330" s="402"/>
      <c r="BN330" s="402"/>
      <c r="BO330" s="402"/>
      <c r="BP330" s="402"/>
      <c r="BQ330" s="402"/>
      <c r="BR330" s="402"/>
      <c r="BS330" s="402"/>
      <c r="BT330" s="402"/>
      <c r="BU330" s="402"/>
      <c r="BV330" s="402"/>
      <c r="BW330" s="402"/>
      <c r="BX330" s="402"/>
      <c r="BY330" s="398"/>
    </row>
    <row r="331" spans="3:77" ht="3" customHeight="1">
      <c r="C331" s="396"/>
      <c r="D331" s="400"/>
      <c r="E331" s="400"/>
      <c r="F331" s="400"/>
      <c r="G331" s="397"/>
      <c r="H331" s="397"/>
      <c r="I331" s="397"/>
      <c r="J331" s="397"/>
      <c r="K331" s="397"/>
      <c r="L331" s="397"/>
      <c r="M331" s="397"/>
      <c r="N331" s="397"/>
      <c r="O331" s="397"/>
      <c r="P331" s="397"/>
      <c r="Q331" s="397"/>
      <c r="R331" s="397"/>
      <c r="S331" s="397"/>
      <c r="T331" s="397"/>
      <c r="U331" s="401"/>
      <c r="V331" s="401"/>
      <c r="W331" s="401"/>
      <c r="X331" s="401"/>
      <c r="Y331" s="397"/>
      <c r="Z331" s="397"/>
      <c r="AA331" s="397"/>
      <c r="AB331" s="397"/>
      <c r="AC331" s="397"/>
      <c r="AD331" s="397"/>
      <c r="AE331" s="397"/>
      <c r="AF331" s="397"/>
      <c r="AG331" s="397"/>
      <c r="AH331" s="397"/>
      <c r="AI331" s="397"/>
      <c r="AJ331" s="397"/>
      <c r="AK331" s="397"/>
      <c r="AL331" s="397"/>
      <c r="AM331" s="397"/>
      <c r="AN331" s="397"/>
      <c r="AO331" s="397"/>
      <c r="AP331" s="397"/>
      <c r="AQ331" s="397"/>
      <c r="AR331" s="397"/>
      <c r="AS331" s="397"/>
      <c r="AT331" s="397"/>
      <c r="AU331" s="397"/>
      <c r="AV331" s="397"/>
      <c r="AW331" s="397"/>
      <c r="AX331" s="397"/>
      <c r="AY331" s="397"/>
      <c r="AZ331" s="397"/>
      <c r="BA331" s="397"/>
      <c r="BB331" s="397"/>
      <c r="BC331" s="397"/>
      <c r="BD331" s="397"/>
      <c r="BE331" s="397"/>
      <c r="BF331" s="397"/>
      <c r="BG331" s="397"/>
      <c r="BH331" s="397"/>
      <c r="BI331" s="397"/>
      <c r="BJ331" s="397"/>
      <c r="BK331" s="397"/>
      <c r="BL331" s="397"/>
      <c r="BM331" s="397"/>
      <c r="BN331" s="397"/>
      <c r="BO331" s="397"/>
      <c r="BP331" s="397"/>
      <c r="BQ331" s="397"/>
      <c r="BR331" s="397"/>
      <c r="BS331" s="397"/>
      <c r="BT331" s="397"/>
      <c r="BU331" s="397"/>
      <c r="BV331" s="397"/>
      <c r="BW331" s="397"/>
      <c r="BX331" s="397"/>
      <c r="BY331" s="398"/>
    </row>
    <row r="332" spans="3:77" ht="3" customHeight="1" thickBot="1">
      <c r="C332" s="403"/>
      <c r="D332" s="404"/>
      <c r="E332" s="404"/>
      <c r="F332" s="404"/>
      <c r="G332" s="405"/>
      <c r="H332" s="405"/>
      <c r="I332" s="405"/>
      <c r="J332" s="405"/>
      <c r="K332" s="405"/>
      <c r="L332" s="405"/>
      <c r="M332" s="405"/>
      <c r="N332" s="405"/>
      <c r="O332" s="405"/>
      <c r="P332" s="405"/>
      <c r="Q332" s="405"/>
      <c r="R332" s="405"/>
      <c r="S332" s="405"/>
      <c r="T332" s="405"/>
      <c r="U332" s="406"/>
      <c r="V332" s="406"/>
      <c r="W332" s="406"/>
      <c r="X332" s="406"/>
      <c r="Y332" s="405"/>
      <c r="Z332" s="405"/>
      <c r="AA332" s="405"/>
      <c r="AB332" s="405"/>
      <c r="AC332" s="405"/>
      <c r="AD332" s="405"/>
      <c r="AE332" s="405"/>
      <c r="AF332" s="405"/>
      <c r="AG332" s="405"/>
      <c r="AH332" s="405"/>
      <c r="AI332" s="405"/>
      <c r="AJ332" s="405"/>
      <c r="AK332" s="405"/>
      <c r="AL332" s="405"/>
      <c r="AM332" s="405"/>
      <c r="AN332" s="405"/>
      <c r="AO332" s="405"/>
      <c r="AP332" s="405"/>
      <c r="AQ332" s="405"/>
      <c r="AR332" s="405"/>
      <c r="AS332" s="405"/>
      <c r="AT332" s="405"/>
      <c r="AU332" s="405"/>
      <c r="AV332" s="405"/>
      <c r="AW332" s="405"/>
      <c r="AX332" s="405"/>
      <c r="AY332" s="405"/>
      <c r="AZ332" s="405"/>
      <c r="BA332" s="405"/>
      <c r="BB332" s="405"/>
      <c r="BC332" s="405"/>
      <c r="BD332" s="405"/>
      <c r="BE332" s="405"/>
      <c r="BF332" s="405"/>
      <c r="BG332" s="405"/>
      <c r="BH332" s="405"/>
      <c r="BI332" s="405"/>
      <c r="BJ332" s="405"/>
      <c r="BK332" s="405"/>
      <c r="BL332" s="405"/>
      <c r="BM332" s="405"/>
      <c r="BN332" s="405"/>
      <c r="BO332" s="405"/>
      <c r="BP332" s="405"/>
      <c r="BQ332" s="405"/>
      <c r="BR332" s="405"/>
      <c r="BS332" s="405"/>
      <c r="BT332" s="405"/>
      <c r="BU332" s="405"/>
      <c r="BV332" s="405"/>
      <c r="BW332" s="405"/>
      <c r="BX332" s="405"/>
      <c r="BY332" s="407"/>
    </row>
    <row r="333" spans="3:77" ht="3" customHeight="1">
      <c r="D333" s="400"/>
      <c r="E333" s="400"/>
      <c r="F333" s="400"/>
      <c r="G333" s="397"/>
      <c r="H333" s="397"/>
      <c r="I333" s="397"/>
      <c r="J333" s="397"/>
      <c r="K333" s="397"/>
      <c r="L333" s="397"/>
      <c r="M333" s="397"/>
      <c r="N333" s="397"/>
      <c r="O333" s="397"/>
      <c r="P333" s="397"/>
      <c r="Q333" s="397"/>
      <c r="R333" s="397"/>
      <c r="S333" s="397"/>
      <c r="T333" s="397"/>
      <c r="U333" s="401"/>
      <c r="V333" s="401"/>
      <c r="W333" s="401"/>
      <c r="X333" s="401"/>
      <c r="Y333" s="397"/>
      <c r="Z333" s="397"/>
      <c r="AA333" s="397"/>
      <c r="AB333" s="397"/>
      <c r="AC333" s="397"/>
      <c r="AD333" s="397"/>
    </row>
    <row r="334" spans="3:77" ht="3" customHeight="1">
      <c r="D334" s="400"/>
      <c r="E334" s="400"/>
      <c r="F334" s="400"/>
      <c r="G334" s="397"/>
      <c r="H334" s="397"/>
      <c r="I334" s="397"/>
      <c r="J334" s="397"/>
      <c r="K334" s="397"/>
      <c r="L334" s="397"/>
      <c r="M334" s="397"/>
      <c r="N334" s="397"/>
      <c r="O334" s="397"/>
      <c r="P334" s="397"/>
      <c r="Q334" s="397"/>
      <c r="R334" s="397"/>
      <c r="S334" s="397"/>
      <c r="T334" s="397"/>
      <c r="U334" s="401"/>
      <c r="V334" s="401"/>
      <c r="W334" s="401"/>
      <c r="X334" s="401"/>
      <c r="Y334" s="397"/>
      <c r="Z334" s="397"/>
      <c r="AA334" s="397"/>
      <c r="AB334" s="397"/>
      <c r="AC334" s="397"/>
      <c r="AD334" s="397"/>
    </row>
    <row r="335" spans="3:77" ht="3" customHeight="1">
      <c r="C335" s="363"/>
      <c r="D335" s="397"/>
      <c r="E335" s="397"/>
      <c r="F335" s="397"/>
      <c r="G335" s="397"/>
      <c r="H335" s="397"/>
      <c r="I335" s="397"/>
      <c r="J335" s="397"/>
      <c r="K335" s="397"/>
      <c r="L335" s="397"/>
      <c r="M335" s="397"/>
      <c r="N335" s="397"/>
      <c r="O335" s="397"/>
      <c r="P335" s="397"/>
      <c r="Q335" s="397"/>
      <c r="R335" s="397"/>
      <c r="S335" s="397"/>
      <c r="T335" s="397"/>
      <c r="U335" s="397"/>
      <c r="V335" s="397"/>
      <c r="W335" s="397"/>
      <c r="X335" s="397"/>
      <c r="Y335" s="397"/>
      <c r="Z335" s="397"/>
      <c r="AA335" s="397"/>
      <c r="AB335" s="397"/>
      <c r="AC335" s="397"/>
      <c r="AD335" s="397"/>
      <c r="AE335" s="363"/>
      <c r="AF335" s="363"/>
    </row>
    <row r="336" spans="3:77" ht="3" customHeight="1">
      <c r="C336" s="363"/>
      <c r="D336" s="397"/>
      <c r="E336" s="397"/>
      <c r="F336" s="397"/>
      <c r="G336" s="397"/>
      <c r="H336" s="397"/>
      <c r="I336" s="397"/>
      <c r="J336" s="397"/>
      <c r="K336" s="397"/>
      <c r="L336" s="397"/>
      <c r="M336" s="397"/>
      <c r="N336" s="397"/>
      <c r="O336" s="397"/>
      <c r="P336" s="397"/>
      <c r="Q336" s="397"/>
      <c r="R336" s="397"/>
      <c r="S336" s="397"/>
      <c r="T336" s="397"/>
      <c r="U336" s="397"/>
      <c r="V336" s="397"/>
      <c r="W336" s="397"/>
      <c r="X336" s="397"/>
      <c r="Y336" s="397"/>
      <c r="Z336" s="397"/>
      <c r="AA336" s="397"/>
      <c r="AB336" s="397"/>
      <c r="AC336" s="397"/>
      <c r="AD336" s="397"/>
      <c r="AE336" s="363"/>
      <c r="AF336" s="363"/>
    </row>
    <row r="337" spans="3:32" ht="3" customHeight="1">
      <c r="C337" s="363"/>
      <c r="D337" s="363"/>
      <c r="E337" s="363"/>
      <c r="F337" s="363"/>
      <c r="G337" s="363"/>
      <c r="H337" s="363"/>
      <c r="I337" s="363"/>
      <c r="J337" s="363"/>
      <c r="K337" s="363"/>
      <c r="L337" s="363"/>
      <c r="M337" s="363"/>
      <c r="N337" s="363"/>
      <c r="O337" s="363"/>
      <c r="P337" s="363"/>
      <c r="Q337" s="363"/>
      <c r="R337" s="363"/>
      <c r="S337" s="363"/>
      <c r="T337" s="363"/>
      <c r="U337" s="363"/>
      <c r="V337" s="363"/>
      <c r="W337" s="363"/>
      <c r="X337" s="363"/>
      <c r="Y337" s="363"/>
      <c r="Z337" s="363"/>
      <c r="AA337" s="363"/>
      <c r="AB337" s="363"/>
      <c r="AC337" s="363"/>
      <c r="AD337" s="363"/>
      <c r="AE337" s="363"/>
      <c r="AF337" s="363"/>
    </row>
    <row r="338" spans="3:32" ht="3" customHeight="1">
      <c r="C338" s="363"/>
      <c r="D338" s="363"/>
      <c r="E338" s="363"/>
      <c r="F338" s="363"/>
      <c r="G338" s="363"/>
      <c r="H338" s="363"/>
      <c r="I338" s="363"/>
      <c r="J338" s="363"/>
      <c r="K338" s="363"/>
      <c r="L338" s="363"/>
      <c r="M338" s="363"/>
      <c r="N338" s="363"/>
      <c r="O338" s="363"/>
      <c r="P338" s="363"/>
      <c r="Q338" s="363"/>
      <c r="R338" s="363"/>
      <c r="S338" s="363"/>
      <c r="T338" s="363"/>
      <c r="U338" s="363"/>
      <c r="V338" s="363"/>
      <c r="W338" s="363"/>
      <c r="X338" s="363"/>
      <c r="Y338" s="363"/>
      <c r="Z338" s="363"/>
      <c r="AA338" s="363"/>
      <c r="AB338" s="363"/>
      <c r="AC338" s="363"/>
      <c r="AD338" s="363"/>
      <c r="AE338" s="363"/>
      <c r="AF338" s="363"/>
    </row>
    <row r="339" spans="3:32" ht="3" customHeight="1">
      <c r="C339" s="363"/>
      <c r="D339" s="363"/>
      <c r="E339" s="363"/>
      <c r="F339" s="363"/>
      <c r="G339" s="363"/>
      <c r="H339" s="363"/>
      <c r="I339" s="363"/>
      <c r="J339" s="363"/>
      <c r="K339" s="363"/>
      <c r="L339" s="363"/>
      <c r="M339" s="363"/>
      <c r="N339" s="363"/>
      <c r="O339" s="363"/>
      <c r="P339" s="363"/>
      <c r="Q339" s="363"/>
      <c r="R339" s="363"/>
      <c r="S339" s="363"/>
      <c r="T339" s="363"/>
      <c r="U339" s="363"/>
      <c r="V339" s="363"/>
      <c r="W339" s="363"/>
      <c r="X339" s="363"/>
      <c r="Y339" s="363"/>
      <c r="Z339" s="363"/>
      <c r="AA339" s="363"/>
      <c r="AB339" s="363"/>
      <c r="AC339" s="363"/>
      <c r="AD339" s="363"/>
      <c r="AE339" s="363"/>
      <c r="AF339" s="363"/>
    </row>
    <row r="340" spans="3:32" ht="3" customHeight="1">
      <c r="C340" s="363"/>
      <c r="D340" s="363"/>
      <c r="E340" s="363"/>
      <c r="F340" s="363"/>
      <c r="G340" s="363"/>
      <c r="H340" s="363"/>
      <c r="I340" s="363"/>
      <c r="J340" s="363"/>
      <c r="K340" s="363"/>
      <c r="L340" s="363"/>
      <c r="M340" s="363"/>
      <c r="N340" s="363"/>
      <c r="O340" s="363"/>
      <c r="P340" s="363"/>
      <c r="Q340" s="363"/>
      <c r="R340" s="363"/>
      <c r="S340" s="363"/>
      <c r="T340" s="363"/>
      <c r="U340" s="363"/>
      <c r="V340" s="363"/>
      <c r="W340" s="363"/>
      <c r="X340" s="363"/>
      <c r="Y340" s="363"/>
      <c r="Z340" s="363"/>
      <c r="AA340" s="363"/>
      <c r="AB340" s="363"/>
      <c r="AC340" s="363"/>
      <c r="AD340" s="363"/>
      <c r="AE340" s="363"/>
      <c r="AF340" s="363"/>
    </row>
    <row r="341" spans="3:32" ht="3" customHeight="1">
      <c r="C341" s="363"/>
      <c r="D341" s="363"/>
      <c r="E341" s="363"/>
      <c r="F341" s="363"/>
      <c r="G341" s="363"/>
      <c r="H341" s="363"/>
      <c r="I341" s="363"/>
      <c r="J341" s="363"/>
      <c r="K341" s="363"/>
      <c r="L341" s="363"/>
      <c r="M341" s="363"/>
      <c r="N341" s="363"/>
      <c r="O341" s="363"/>
      <c r="P341" s="363"/>
      <c r="Q341" s="363"/>
      <c r="R341" s="363"/>
      <c r="S341" s="363"/>
      <c r="T341" s="363"/>
      <c r="U341" s="363"/>
      <c r="V341" s="363"/>
      <c r="W341" s="363"/>
      <c r="X341" s="363"/>
      <c r="Y341" s="363"/>
      <c r="Z341" s="363"/>
      <c r="AA341" s="363"/>
      <c r="AB341" s="363"/>
      <c r="AC341" s="363"/>
      <c r="AD341" s="363"/>
      <c r="AE341" s="363"/>
      <c r="AF341" s="363"/>
    </row>
    <row r="342" spans="3:32" ht="3" customHeight="1">
      <c r="C342" s="363"/>
      <c r="D342" s="363"/>
      <c r="E342" s="363"/>
      <c r="F342" s="363"/>
      <c r="G342" s="363"/>
      <c r="H342" s="363"/>
      <c r="I342" s="363"/>
      <c r="J342" s="363"/>
      <c r="K342" s="363"/>
      <c r="L342" s="363"/>
      <c r="M342" s="363"/>
      <c r="N342" s="363"/>
      <c r="O342" s="363"/>
      <c r="P342" s="363"/>
      <c r="Q342" s="363"/>
      <c r="R342" s="363"/>
      <c r="S342" s="363"/>
      <c r="T342" s="363"/>
      <c r="U342" s="363"/>
      <c r="V342" s="363"/>
      <c r="W342" s="363"/>
      <c r="X342" s="363"/>
      <c r="Y342" s="363"/>
      <c r="Z342" s="363"/>
      <c r="AA342" s="363"/>
      <c r="AB342" s="363"/>
      <c r="AC342" s="363"/>
      <c r="AD342" s="363"/>
      <c r="AE342" s="363"/>
      <c r="AF342" s="363"/>
    </row>
    <row r="343" spans="3:32" ht="3" customHeight="1">
      <c r="C343" s="363"/>
      <c r="D343" s="363"/>
      <c r="E343" s="363"/>
      <c r="F343" s="363"/>
      <c r="G343" s="363"/>
      <c r="H343" s="363"/>
      <c r="I343" s="363"/>
      <c r="J343" s="363"/>
      <c r="K343" s="363"/>
      <c r="L343" s="363"/>
      <c r="M343" s="363"/>
      <c r="N343" s="363"/>
      <c r="O343" s="363"/>
      <c r="P343" s="363"/>
      <c r="Q343" s="363"/>
      <c r="R343" s="363"/>
      <c r="S343" s="363"/>
      <c r="T343" s="363"/>
      <c r="U343" s="363"/>
      <c r="V343" s="363"/>
      <c r="W343" s="363"/>
      <c r="X343" s="363"/>
      <c r="Y343" s="363"/>
      <c r="Z343" s="363"/>
      <c r="AA343" s="363"/>
      <c r="AB343" s="363"/>
      <c r="AC343" s="363"/>
      <c r="AD343" s="363"/>
      <c r="AE343" s="363"/>
      <c r="AF343" s="363"/>
    </row>
    <row r="344" spans="3:32" ht="3" customHeight="1">
      <c r="C344" s="363"/>
      <c r="D344" s="363"/>
      <c r="E344" s="363"/>
      <c r="F344" s="363"/>
      <c r="G344" s="363"/>
      <c r="H344" s="363"/>
      <c r="I344" s="363"/>
      <c r="J344" s="363"/>
      <c r="K344" s="363"/>
      <c r="L344" s="363"/>
      <c r="M344" s="363"/>
      <c r="N344" s="363"/>
      <c r="O344" s="363"/>
      <c r="P344" s="363"/>
      <c r="Q344" s="363"/>
      <c r="R344" s="363"/>
      <c r="S344" s="363"/>
      <c r="T344" s="363"/>
      <c r="U344" s="363"/>
      <c r="V344" s="363"/>
      <c r="W344" s="363"/>
      <c r="X344" s="363"/>
      <c r="Y344" s="363"/>
      <c r="Z344" s="363"/>
      <c r="AA344" s="363"/>
      <c r="AB344" s="363"/>
      <c r="AC344" s="363"/>
      <c r="AD344" s="363"/>
      <c r="AE344" s="363"/>
      <c r="AF344" s="363"/>
    </row>
    <row r="345" spans="3:32" ht="3" customHeight="1">
      <c r="C345" s="363"/>
      <c r="D345" s="363"/>
      <c r="E345" s="363"/>
      <c r="F345" s="363"/>
      <c r="G345" s="363"/>
      <c r="H345" s="363"/>
      <c r="I345" s="363"/>
      <c r="J345" s="363"/>
      <c r="K345" s="363"/>
      <c r="L345" s="363"/>
      <c r="M345" s="363"/>
      <c r="N345" s="363"/>
      <c r="O345" s="363"/>
      <c r="P345" s="363"/>
      <c r="Q345" s="363"/>
      <c r="R345" s="363"/>
      <c r="S345" s="363"/>
      <c r="T345" s="363"/>
      <c r="U345" s="363"/>
      <c r="V345" s="363"/>
      <c r="W345" s="363"/>
      <c r="X345" s="363"/>
      <c r="Y345" s="363"/>
      <c r="Z345" s="363"/>
      <c r="AA345" s="363"/>
      <c r="AB345" s="363"/>
      <c r="AC345" s="363"/>
      <c r="AD345" s="363"/>
      <c r="AE345" s="363"/>
      <c r="AF345" s="363"/>
    </row>
    <row r="346" spans="3:32" ht="3" customHeight="1">
      <c r="C346" s="363"/>
      <c r="D346" s="363"/>
      <c r="E346" s="363"/>
      <c r="F346" s="363"/>
      <c r="G346" s="363"/>
      <c r="H346" s="363"/>
      <c r="I346" s="363"/>
      <c r="J346" s="363"/>
      <c r="K346" s="363"/>
      <c r="L346" s="363"/>
      <c r="M346" s="363"/>
      <c r="N346" s="363"/>
      <c r="O346" s="363"/>
      <c r="P346" s="363"/>
      <c r="Q346" s="363"/>
      <c r="R346" s="363"/>
      <c r="S346" s="363"/>
      <c r="T346" s="363"/>
      <c r="U346" s="363"/>
      <c r="V346" s="363"/>
      <c r="W346" s="363"/>
      <c r="X346" s="363"/>
      <c r="Y346" s="363"/>
      <c r="Z346" s="363"/>
      <c r="AA346" s="363"/>
      <c r="AB346" s="363"/>
      <c r="AC346" s="363"/>
      <c r="AD346" s="363"/>
      <c r="AE346" s="363"/>
      <c r="AF346" s="363"/>
    </row>
    <row r="347" spans="3:32" ht="3" customHeight="1">
      <c r="C347" s="363"/>
      <c r="D347" s="363"/>
      <c r="E347" s="363"/>
      <c r="F347" s="363"/>
      <c r="G347" s="363"/>
      <c r="H347" s="363"/>
      <c r="I347" s="363"/>
      <c r="J347" s="363"/>
      <c r="K347" s="363"/>
      <c r="L347" s="363"/>
      <c r="M347" s="363"/>
      <c r="N347" s="363"/>
      <c r="O347" s="363"/>
      <c r="P347" s="363"/>
      <c r="Q347" s="363"/>
      <c r="R347" s="363"/>
      <c r="S347" s="363"/>
      <c r="T347" s="363"/>
      <c r="U347" s="363"/>
      <c r="V347" s="363"/>
      <c r="W347" s="363"/>
      <c r="X347" s="363"/>
      <c r="Y347" s="363"/>
      <c r="Z347" s="363"/>
      <c r="AA347" s="363"/>
      <c r="AB347" s="363"/>
      <c r="AC347" s="363"/>
      <c r="AD347" s="363"/>
      <c r="AE347" s="363"/>
      <c r="AF347" s="363"/>
    </row>
  </sheetData>
  <sheetProtection algorithmName="SHA-512" hashValue="cKnq/NXHdGEsRuaTqH+gbm7Af+TwtfBXar6umlF99mf5ux5NmHNcrzZNOEZ/M66gyisCZ9aU/UzQNqc+n5Gqzg==" saltValue="4vv1yE5Nv5MIgqYJa7GVWg==" spinCount="100000" sheet="1" formatCells="0" selectLockedCells="1"/>
  <mergeCells count="553">
    <mergeCell ref="C138:I142"/>
    <mergeCell ref="J138:U142"/>
    <mergeCell ref="C143:G152"/>
    <mergeCell ref="H143:U152"/>
    <mergeCell ref="H200:S209"/>
    <mergeCell ref="T200:U209"/>
    <mergeCell ref="C163:G168"/>
    <mergeCell ref="H163:U168"/>
    <mergeCell ref="C170:U173"/>
    <mergeCell ref="C175:I179"/>
    <mergeCell ref="J175:T179"/>
    <mergeCell ref="U175:U179"/>
    <mergeCell ref="C180:I184"/>
    <mergeCell ref="C153:G162"/>
    <mergeCell ref="J180:U184"/>
    <mergeCell ref="C185:I189"/>
    <mergeCell ref="J185:U189"/>
    <mergeCell ref="C249:Q251"/>
    <mergeCell ref="C252:K257"/>
    <mergeCell ref="L252:O254"/>
    <mergeCell ref="AW102:BD106"/>
    <mergeCell ref="AH90:AK94"/>
    <mergeCell ref="AL90:AM94"/>
    <mergeCell ref="AN90:AQ94"/>
    <mergeCell ref="AR90:AS94"/>
    <mergeCell ref="AT90:AW94"/>
    <mergeCell ref="AX90:AY94"/>
    <mergeCell ref="AZ90:BA94"/>
    <mergeCell ref="AW206:AW212"/>
    <mergeCell ref="AQ206:AV212"/>
    <mergeCell ref="AH206:AP212"/>
    <mergeCell ref="AD206:AG212"/>
    <mergeCell ref="W206:AC212"/>
    <mergeCell ref="Y112:AE116"/>
    <mergeCell ref="AF112:AM116"/>
    <mergeCell ref="AP112:AV116"/>
    <mergeCell ref="AW112:BD116"/>
    <mergeCell ref="J128:T132"/>
    <mergeCell ref="U128:U132"/>
    <mergeCell ref="W157:X196"/>
    <mergeCell ref="W213:AC219"/>
    <mergeCell ref="AB6:AP10"/>
    <mergeCell ref="AB11:AP18"/>
    <mergeCell ref="AB19:AP26"/>
    <mergeCell ref="AB27:AP34"/>
    <mergeCell ref="AB35:AP42"/>
    <mergeCell ref="AQ6:BV10"/>
    <mergeCell ref="AQ11:BV18"/>
    <mergeCell ref="Z6:AA10"/>
    <mergeCell ref="Z11:AA18"/>
    <mergeCell ref="Z19:AA26"/>
    <mergeCell ref="Z27:AA34"/>
    <mergeCell ref="Z35:AA42"/>
    <mergeCell ref="AQ19:BV26"/>
    <mergeCell ref="AQ27:BV34"/>
    <mergeCell ref="AQ35:BV42"/>
    <mergeCell ref="C285:AF288"/>
    <mergeCell ref="AC289:AF293"/>
    <mergeCell ref="AG289:AJ293"/>
    <mergeCell ref="AK289:AV293"/>
    <mergeCell ref="U325:X329"/>
    <mergeCell ref="D327:F329"/>
    <mergeCell ref="C300:O303"/>
    <mergeCell ref="P300:AF303"/>
    <mergeCell ref="C306:BY309"/>
    <mergeCell ref="D311:X314"/>
    <mergeCell ref="AG311:AY314"/>
    <mergeCell ref="H316:AC321"/>
    <mergeCell ref="G324:S328"/>
    <mergeCell ref="Y323:AD329"/>
    <mergeCell ref="AG327:AL329"/>
    <mergeCell ref="AM327:AM329"/>
    <mergeCell ref="AN327:BX329"/>
    <mergeCell ref="BY327:BY329"/>
    <mergeCell ref="D319:F322"/>
    <mergeCell ref="AG321:BX323"/>
    <mergeCell ref="AW289:BY293"/>
    <mergeCell ref="C294:O299"/>
    <mergeCell ref="AX315:AX317"/>
    <mergeCell ref="AP324:AV326"/>
    <mergeCell ref="AW324:BC326"/>
    <mergeCell ref="AV315:AW317"/>
    <mergeCell ref="BA315:BB317"/>
    <mergeCell ref="P294:AB299"/>
    <mergeCell ref="AC294:AF299"/>
    <mergeCell ref="AG294:AJ299"/>
    <mergeCell ref="AK294:AV296"/>
    <mergeCell ref="AW294:BY299"/>
    <mergeCell ref="AK297:AV299"/>
    <mergeCell ref="BK324:BQ326"/>
    <mergeCell ref="BR324:BX326"/>
    <mergeCell ref="AP315:AQ317"/>
    <mergeCell ref="AY315:AZ317"/>
    <mergeCell ref="BJ315:BK317"/>
    <mergeCell ref="AS315:AT317"/>
    <mergeCell ref="AG318:AN320"/>
    <mergeCell ref="AO318:AT320"/>
    <mergeCell ref="BD324:BJ326"/>
    <mergeCell ref="BD315:BE317"/>
    <mergeCell ref="BG315:BH317"/>
    <mergeCell ref="BY324:BY326"/>
    <mergeCell ref="AG324:AO326"/>
    <mergeCell ref="BP315:BP317"/>
    <mergeCell ref="BC315:BC317"/>
    <mergeCell ref="W97:AE101"/>
    <mergeCell ref="BH102:BX105"/>
    <mergeCell ref="BY102:BY105"/>
    <mergeCell ref="BR56:BR61"/>
    <mergeCell ref="X44:AP49"/>
    <mergeCell ref="X52:AY55"/>
    <mergeCell ref="BS52:BY55"/>
    <mergeCell ref="BL52:BR55"/>
    <mergeCell ref="BL68:BR73"/>
    <mergeCell ref="BL62:BR67"/>
    <mergeCell ref="BG77:BT82"/>
    <mergeCell ref="BU77:BV82"/>
    <mergeCell ref="BW77:BX82"/>
    <mergeCell ref="BF98:BY101"/>
    <mergeCell ref="T106:U115"/>
    <mergeCell ref="BA56:BK61"/>
    <mergeCell ref="W76:AC79"/>
    <mergeCell ref="BH122:BI126"/>
    <mergeCell ref="BJ122:BQ126"/>
    <mergeCell ref="BR122:BY126"/>
    <mergeCell ref="BA46:BU49"/>
    <mergeCell ref="X68:AA73"/>
    <mergeCell ref="AB68:AI73"/>
    <mergeCell ref="AJ68:AR73"/>
    <mergeCell ref="AY62:AY67"/>
    <mergeCell ref="X57:AA61"/>
    <mergeCell ref="AB57:AI61"/>
    <mergeCell ref="AJ57:AR61"/>
    <mergeCell ref="AJ62:AQ67"/>
    <mergeCell ref="AR62:AR67"/>
    <mergeCell ref="X62:AA67"/>
    <mergeCell ref="AB62:AI67"/>
    <mergeCell ref="AQ44:AR49"/>
    <mergeCell ref="AS44:AY49"/>
    <mergeCell ref="BS62:BY67"/>
    <mergeCell ref="BS68:BY73"/>
    <mergeCell ref="BL56:BQ61"/>
    <mergeCell ref="BA52:BK55"/>
    <mergeCell ref="C76:D80"/>
    <mergeCell ref="E76:K80"/>
    <mergeCell ref="C71:D75"/>
    <mergeCell ref="C133:I137"/>
    <mergeCell ref="J133:U137"/>
    <mergeCell ref="H153:S162"/>
    <mergeCell ref="T153:U162"/>
    <mergeCell ref="BS56:BX61"/>
    <mergeCell ref="BY56:BY61"/>
    <mergeCell ref="AS57:AX61"/>
    <mergeCell ref="AS62:AX67"/>
    <mergeCell ref="AS68:AY73"/>
    <mergeCell ref="C123:U126"/>
    <mergeCell ref="C128:I132"/>
    <mergeCell ref="E71:K75"/>
    <mergeCell ref="L56:N60"/>
    <mergeCell ref="O56:U60"/>
    <mergeCell ref="L61:N65"/>
    <mergeCell ref="O61:U65"/>
    <mergeCell ref="BA62:BK67"/>
    <mergeCell ref="BA68:BK73"/>
    <mergeCell ref="AW117:BD121"/>
    <mergeCell ref="BH127:BI131"/>
    <mergeCell ref="BJ127:BQ131"/>
    <mergeCell ref="D1:T4"/>
    <mergeCell ref="D6:T13"/>
    <mergeCell ref="C15:D20"/>
    <mergeCell ref="E15:K20"/>
    <mergeCell ref="L15:N20"/>
    <mergeCell ref="O15:U20"/>
    <mergeCell ref="K21:K25"/>
    <mergeCell ref="C41:D45"/>
    <mergeCell ref="X1:BC4"/>
    <mergeCell ref="C21:D25"/>
    <mergeCell ref="L21:N25"/>
    <mergeCell ref="O21:U25"/>
    <mergeCell ref="C26:D30"/>
    <mergeCell ref="E21:J25"/>
    <mergeCell ref="C36:D40"/>
    <mergeCell ref="E36:K40"/>
    <mergeCell ref="L36:N40"/>
    <mergeCell ref="O36:U40"/>
    <mergeCell ref="E26:K30"/>
    <mergeCell ref="L26:N30"/>
    <mergeCell ref="O26:U30"/>
    <mergeCell ref="C31:D35"/>
    <mergeCell ref="E31:K35"/>
    <mergeCell ref="L31:N35"/>
    <mergeCell ref="O31:U35"/>
    <mergeCell ref="AU318:AZ320"/>
    <mergeCell ref="BI315:BI317"/>
    <mergeCell ref="C116:G121"/>
    <mergeCell ref="H116:U121"/>
    <mergeCell ref="C106:G115"/>
    <mergeCell ref="BL315:BL317"/>
    <mergeCell ref="BM315:BM317"/>
    <mergeCell ref="BN315:BN317"/>
    <mergeCell ref="H106:S115"/>
    <mergeCell ref="E41:K45"/>
    <mergeCell ref="L41:N45"/>
    <mergeCell ref="X6:Y42"/>
    <mergeCell ref="E51:K55"/>
    <mergeCell ref="C81:I85"/>
    <mergeCell ref="H96:U105"/>
    <mergeCell ref="L71:N75"/>
    <mergeCell ref="O71:U75"/>
    <mergeCell ref="L76:N80"/>
    <mergeCell ref="O76:U80"/>
    <mergeCell ref="J81:T85"/>
    <mergeCell ref="U81:U85"/>
    <mergeCell ref="J91:U95"/>
    <mergeCell ref="J86:U90"/>
    <mergeCell ref="BO315:BO317"/>
    <mergeCell ref="C200:G209"/>
    <mergeCell ref="C210:G215"/>
    <mergeCell ref="C190:G199"/>
    <mergeCell ref="H190:U199"/>
    <mergeCell ref="H210:U215"/>
    <mergeCell ref="AQ220:AV224"/>
    <mergeCell ref="AW220:AW224"/>
    <mergeCell ref="C289:O293"/>
    <mergeCell ref="P289:AB293"/>
    <mergeCell ref="AG315:AN317"/>
    <mergeCell ref="AO315:AO317"/>
    <mergeCell ref="AR315:AR317"/>
    <mergeCell ref="AU315:AU317"/>
    <mergeCell ref="BF315:BF317"/>
    <mergeCell ref="Y187:AE191"/>
    <mergeCell ref="AF187:AM191"/>
    <mergeCell ref="AN187:AV191"/>
    <mergeCell ref="AW187:BD191"/>
    <mergeCell ref="Y192:AE196"/>
    <mergeCell ref="AF192:AM196"/>
    <mergeCell ref="AN192:AO196"/>
    <mergeCell ref="BF187:BG191"/>
    <mergeCell ref="BH187:BQ189"/>
    <mergeCell ref="O41:U45"/>
    <mergeCell ref="C46:D50"/>
    <mergeCell ref="E46:K50"/>
    <mergeCell ref="L46:N50"/>
    <mergeCell ref="O46:U50"/>
    <mergeCell ref="Y117:AE121"/>
    <mergeCell ref="AF117:AM121"/>
    <mergeCell ref="AP117:AV121"/>
    <mergeCell ref="AW137:BD141"/>
    <mergeCell ref="AP102:AV106"/>
    <mergeCell ref="L51:N55"/>
    <mergeCell ref="O51:U55"/>
    <mergeCell ref="E66:K70"/>
    <mergeCell ref="L66:N70"/>
    <mergeCell ref="O66:U70"/>
    <mergeCell ref="C96:G105"/>
    <mergeCell ref="C91:I95"/>
    <mergeCell ref="C86:I90"/>
    <mergeCell ref="C51:D55"/>
    <mergeCell ref="C56:D60"/>
    <mergeCell ref="E56:K60"/>
    <mergeCell ref="C61:D65"/>
    <mergeCell ref="E61:K65"/>
    <mergeCell ref="C66:D70"/>
    <mergeCell ref="Y132:AE136"/>
    <mergeCell ref="AF132:AM136"/>
    <mergeCell ref="AP132:AV136"/>
    <mergeCell ref="AW132:BD136"/>
    <mergeCell ref="BH142:BQ146"/>
    <mergeCell ref="Y147:AE151"/>
    <mergeCell ref="AF147:AM151"/>
    <mergeCell ref="AP147:AQ151"/>
    <mergeCell ref="AR147:AV151"/>
    <mergeCell ref="AW147:BD151"/>
    <mergeCell ref="AF142:AM146"/>
    <mergeCell ref="AP142:AQ146"/>
    <mergeCell ref="AR142:AV146"/>
    <mergeCell ref="AW142:BD146"/>
    <mergeCell ref="BH147:BQ151"/>
    <mergeCell ref="Y137:AE141"/>
    <mergeCell ref="AF137:AM141"/>
    <mergeCell ref="BR107:BY111"/>
    <mergeCell ref="W102:X126"/>
    <mergeCell ref="Y102:AE106"/>
    <mergeCell ref="AF102:AM106"/>
    <mergeCell ref="BR117:BY121"/>
    <mergeCell ref="Y122:AE126"/>
    <mergeCell ref="AF122:AM126"/>
    <mergeCell ref="Y107:Z111"/>
    <mergeCell ref="AA107:AE111"/>
    <mergeCell ref="AF107:AM111"/>
    <mergeCell ref="AP107:AV111"/>
    <mergeCell ref="AW107:BD111"/>
    <mergeCell ref="BF107:BQ111"/>
    <mergeCell ref="BF102:BG105"/>
    <mergeCell ref="BH162:BQ166"/>
    <mergeCell ref="BR142:BY146"/>
    <mergeCell ref="BH172:BI176"/>
    <mergeCell ref="BJ172:BQ176"/>
    <mergeCell ref="BR172:BY176"/>
    <mergeCell ref="Y167:AE171"/>
    <mergeCell ref="BH167:BI171"/>
    <mergeCell ref="BJ167:BQ171"/>
    <mergeCell ref="AN102:AO176"/>
    <mergeCell ref="BR147:BY151"/>
    <mergeCell ref="Y142:AE146"/>
    <mergeCell ref="AF167:AM171"/>
    <mergeCell ref="AP167:AV171"/>
    <mergeCell ref="AW167:BD171"/>
    <mergeCell ref="BH157:BQ161"/>
    <mergeCell ref="BR162:BY166"/>
    <mergeCell ref="Y157:AE161"/>
    <mergeCell ref="BR127:BY131"/>
    <mergeCell ref="AP137:AV141"/>
    <mergeCell ref="AR152:AV156"/>
    <mergeCell ref="AW152:BD156"/>
    <mergeCell ref="AP122:AV126"/>
    <mergeCell ref="AW122:BD126"/>
    <mergeCell ref="BF132:BQ136"/>
    <mergeCell ref="BR187:BY191"/>
    <mergeCell ref="AP180:AV181"/>
    <mergeCell ref="AD76:AK79"/>
    <mergeCell ref="AL76:BD79"/>
    <mergeCell ref="BF86:BY89"/>
    <mergeCell ref="W80:AI84"/>
    <mergeCell ref="AJ80:BB84"/>
    <mergeCell ref="BC80:BC84"/>
    <mergeCell ref="BF90:BY93"/>
    <mergeCell ref="BF94:BG97"/>
    <mergeCell ref="BH94:BX97"/>
    <mergeCell ref="BY94:BY97"/>
    <mergeCell ref="W85:AE89"/>
    <mergeCell ref="AF85:BB89"/>
    <mergeCell ref="BC85:BC89"/>
    <mergeCell ref="W90:AG94"/>
    <mergeCell ref="AF97:AM101"/>
    <mergeCell ref="AN97:AV101"/>
    <mergeCell ref="AW97:BD101"/>
    <mergeCell ref="BR167:BY171"/>
    <mergeCell ref="Y162:AE166"/>
    <mergeCell ref="AF162:AM166"/>
    <mergeCell ref="AP162:AV166"/>
    <mergeCell ref="AW162:BD166"/>
    <mergeCell ref="AF157:AM161"/>
    <mergeCell ref="AP157:AQ161"/>
    <mergeCell ref="AR157:AV161"/>
    <mergeCell ref="AW157:BD161"/>
    <mergeCell ref="BR157:BY161"/>
    <mergeCell ref="W152:AE156"/>
    <mergeCell ref="AF152:AM156"/>
    <mergeCell ref="AP152:AQ156"/>
    <mergeCell ref="W127:X151"/>
    <mergeCell ref="Y127:AE131"/>
    <mergeCell ref="AF127:AM131"/>
    <mergeCell ref="AP127:AV131"/>
    <mergeCell ref="AW127:BD131"/>
    <mergeCell ref="BR132:BY136"/>
    <mergeCell ref="BH137:BQ141"/>
    <mergeCell ref="BR137:BY141"/>
    <mergeCell ref="BF112:BG131"/>
    <mergeCell ref="BH152:BQ156"/>
    <mergeCell ref="BR112:BY116"/>
    <mergeCell ref="BH112:BQ116"/>
    <mergeCell ref="BH117:BQ121"/>
    <mergeCell ref="BF137:BG186"/>
    <mergeCell ref="BR152:BY156"/>
    <mergeCell ref="BJ177:BQ181"/>
    <mergeCell ref="AP195:AV196"/>
    <mergeCell ref="Y172:AE176"/>
    <mergeCell ref="AF172:AM176"/>
    <mergeCell ref="AP172:AV176"/>
    <mergeCell ref="AW172:BD176"/>
    <mergeCell ref="Z232:AD236"/>
    <mergeCell ref="AE232:AQ236"/>
    <mergeCell ref="AR232:AR236"/>
    <mergeCell ref="AW213:AW219"/>
    <mergeCell ref="AQ213:AV219"/>
    <mergeCell ref="AH213:AP219"/>
    <mergeCell ref="AD213:AG219"/>
    <mergeCell ref="AN177:AO181"/>
    <mergeCell ref="AP177:AV179"/>
    <mergeCell ref="AW177:BD181"/>
    <mergeCell ref="AF177:AM181"/>
    <mergeCell ref="Y182:AE186"/>
    <mergeCell ref="AF182:AM186"/>
    <mergeCell ref="AN182:AO186"/>
    <mergeCell ref="AP182:AV184"/>
    <mergeCell ref="AW182:BD186"/>
    <mergeCell ref="AP185:AV186"/>
    <mergeCell ref="Y177:AE181"/>
    <mergeCell ref="BH190:BQ191"/>
    <mergeCell ref="C240:D247"/>
    <mergeCell ref="E240:M247"/>
    <mergeCell ref="N240:P247"/>
    <mergeCell ref="Q240:Y244"/>
    <mergeCell ref="Z240:AD244"/>
    <mergeCell ref="AE240:AQ244"/>
    <mergeCell ref="AE227:AR231"/>
    <mergeCell ref="AT242:AX247"/>
    <mergeCell ref="AD220:AG224"/>
    <mergeCell ref="AR240:AR244"/>
    <mergeCell ref="Q245:Y247"/>
    <mergeCell ref="Z245:AR247"/>
    <mergeCell ref="W198:AK200"/>
    <mergeCell ref="AT228:BH230"/>
    <mergeCell ref="AQ201:AW205"/>
    <mergeCell ref="AT231:AX235"/>
    <mergeCell ref="AY231:BH235"/>
    <mergeCell ref="AT236:AX241"/>
    <mergeCell ref="AY236:BH241"/>
    <mergeCell ref="C224:Q226"/>
    <mergeCell ref="C227:D231"/>
    <mergeCell ref="AP192:AV194"/>
    <mergeCell ref="AW192:BD196"/>
    <mergeCell ref="E227:M231"/>
    <mergeCell ref="N227:P231"/>
    <mergeCell ref="Q227:Y231"/>
    <mergeCell ref="Z227:AD231"/>
    <mergeCell ref="W201:AC205"/>
    <mergeCell ref="AD201:AG205"/>
    <mergeCell ref="AY213:BE219"/>
    <mergeCell ref="C232:D239"/>
    <mergeCell ref="E232:M239"/>
    <mergeCell ref="N232:P239"/>
    <mergeCell ref="Q232:Y236"/>
    <mergeCell ref="W220:Y224"/>
    <mergeCell ref="Z220:AA224"/>
    <mergeCell ref="AB220:AC224"/>
    <mergeCell ref="BD220:BE224"/>
    <mergeCell ref="AH201:AP205"/>
    <mergeCell ref="AH220:AP224"/>
    <mergeCell ref="Q237:Y239"/>
    <mergeCell ref="Z237:AR239"/>
    <mergeCell ref="BB220:BC224"/>
    <mergeCell ref="P252:Z254"/>
    <mergeCell ref="AA252:AC254"/>
    <mergeCell ref="AD252:AF254"/>
    <mergeCell ref="AG252:AJ254"/>
    <mergeCell ref="AK252:AN254"/>
    <mergeCell ref="AO252:AY254"/>
    <mergeCell ref="AZ252:BB254"/>
    <mergeCell ref="BC252:BL257"/>
    <mergeCell ref="BM252:BX257"/>
    <mergeCell ref="AL276:AM278"/>
    <mergeCell ref="AN276:AN281"/>
    <mergeCell ref="A258:B269"/>
    <mergeCell ref="C258:K263"/>
    <mergeCell ref="P258:Y263"/>
    <mergeCell ref="Z258:Z263"/>
    <mergeCell ref="AA258:AC263"/>
    <mergeCell ref="AD258:AF263"/>
    <mergeCell ref="AG258:AJ263"/>
    <mergeCell ref="AK258:AK263"/>
    <mergeCell ref="AL258:AM260"/>
    <mergeCell ref="L258:O263"/>
    <mergeCell ref="L264:O269"/>
    <mergeCell ref="AL267:AM269"/>
    <mergeCell ref="A270:B280"/>
    <mergeCell ref="C270:K275"/>
    <mergeCell ref="P270:Y275"/>
    <mergeCell ref="Z270:Z275"/>
    <mergeCell ref="AA270:AC275"/>
    <mergeCell ref="C276:K281"/>
    <mergeCell ref="P276:Z281"/>
    <mergeCell ref="AK276:AK281"/>
    <mergeCell ref="L255:O257"/>
    <mergeCell ref="P255:Z257"/>
    <mergeCell ref="AA255:AC257"/>
    <mergeCell ref="AD255:AF257"/>
    <mergeCell ref="AG255:AJ257"/>
    <mergeCell ref="AK255:AN257"/>
    <mergeCell ref="AO255:AY257"/>
    <mergeCell ref="AZ255:BB257"/>
    <mergeCell ref="AN258:AN263"/>
    <mergeCell ref="AO258:AX263"/>
    <mergeCell ref="AY258:AY263"/>
    <mergeCell ref="AZ258:BA263"/>
    <mergeCell ref="BB258:BB263"/>
    <mergeCell ref="BC258:BK263"/>
    <mergeCell ref="BL258:BL263"/>
    <mergeCell ref="AL261:AM263"/>
    <mergeCell ref="C264:K269"/>
    <mergeCell ref="P264:Z269"/>
    <mergeCell ref="AA264:AC269"/>
    <mergeCell ref="AD264:AF269"/>
    <mergeCell ref="AG264:AJ269"/>
    <mergeCell ref="AK264:AK269"/>
    <mergeCell ref="AL264:AM266"/>
    <mergeCell ref="AN264:AN269"/>
    <mergeCell ref="AO264:AY269"/>
    <mergeCell ref="AZ264:BB269"/>
    <mergeCell ref="BC264:BL269"/>
    <mergeCell ref="AO276:AY281"/>
    <mergeCell ref="BM270:BW275"/>
    <mergeCell ref="BC270:BK275"/>
    <mergeCell ref="BL270:BL275"/>
    <mergeCell ref="L270:O275"/>
    <mergeCell ref="L276:O281"/>
    <mergeCell ref="BC276:BL281"/>
    <mergeCell ref="BM276:BX281"/>
    <mergeCell ref="AL279:AM281"/>
    <mergeCell ref="AD270:AF275"/>
    <mergeCell ref="AG270:AJ275"/>
    <mergeCell ref="AK270:AK275"/>
    <mergeCell ref="AL270:AM272"/>
    <mergeCell ref="AN270:AN275"/>
    <mergeCell ref="AO270:AX275"/>
    <mergeCell ref="AY270:AY275"/>
    <mergeCell ref="AZ270:BA275"/>
    <mergeCell ref="BX270:BX275"/>
    <mergeCell ref="AZ276:BB281"/>
    <mergeCell ref="BB270:BB275"/>
    <mergeCell ref="AL273:AM275"/>
    <mergeCell ref="AA276:AC281"/>
    <mergeCell ref="AD276:AF281"/>
    <mergeCell ref="AG276:AJ281"/>
    <mergeCell ref="BR236:BS241"/>
    <mergeCell ref="BR242:BS247"/>
    <mergeCell ref="BT231:BY235"/>
    <mergeCell ref="BT236:BY241"/>
    <mergeCell ref="BT242:BY247"/>
    <mergeCell ref="BF192:BQ194"/>
    <mergeCell ref="BR192:BY196"/>
    <mergeCell ref="BF195:BQ196"/>
    <mergeCell ref="BF220:BI224"/>
    <mergeCell ref="BJ220:BR224"/>
    <mergeCell ref="AY198:BM200"/>
    <mergeCell ref="AY201:BE205"/>
    <mergeCell ref="BF201:BI205"/>
    <mergeCell ref="BJ201:BR205"/>
    <mergeCell ref="BS201:BY205"/>
    <mergeCell ref="BX258:BX263"/>
    <mergeCell ref="BM264:BX269"/>
    <mergeCell ref="BM258:BW263"/>
    <mergeCell ref="AY242:BH247"/>
    <mergeCell ref="BI242:BQ247"/>
    <mergeCell ref="BI231:BQ235"/>
    <mergeCell ref="BI236:BQ241"/>
    <mergeCell ref="BR177:BY181"/>
    <mergeCell ref="BH182:BQ186"/>
    <mergeCell ref="BR182:BY186"/>
    <mergeCell ref="BY213:BY219"/>
    <mergeCell ref="BS213:BX219"/>
    <mergeCell ref="BJ213:BR219"/>
    <mergeCell ref="BF213:BI219"/>
    <mergeCell ref="BY206:BY212"/>
    <mergeCell ref="BS206:BX212"/>
    <mergeCell ref="BJ206:BR212"/>
    <mergeCell ref="BH177:BI181"/>
    <mergeCell ref="BF206:BI212"/>
    <mergeCell ref="AY206:BE212"/>
    <mergeCell ref="BS220:BX224"/>
    <mergeCell ref="BY220:BY224"/>
    <mergeCell ref="AY220:BA224"/>
    <mergeCell ref="BR231:BS235"/>
  </mergeCells>
  <phoneticPr fontId="2"/>
  <conditionalFormatting sqref="AA258:AJ263">
    <cfRule type="expression" dxfId="23" priority="30">
      <formula>ISNA($AA$258:$AJ$263)</formula>
    </cfRule>
  </conditionalFormatting>
  <conditionalFormatting sqref="AA264:AJ269">
    <cfRule type="expression" dxfId="22" priority="29">
      <formula>ISNA($AA$264:$AJ$269)</formula>
    </cfRule>
  </conditionalFormatting>
  <conditionalFormatting sqref="AA270:AJ275">
    <cfRule type="expression" dxfId="21" priority="27">
      <formula>ISNA($AA$270:$AJ$275)</formula>
    </cfRule>
  </conditionalFormatting>
  <conditionalFormatting sqref="AA276:AJ281">
    <cfRule type="expression" dxfId="20" priority="26">
      <formula>ISNA($AA$276:$AJ$281)</formula>
    </cfRule>
  </conditionalFormatting>
  <conditionalFormatting sqref="AL258:AM260">
    <cfRule type="expression" dxfId="19" priority="24">
      <formula>ISNA($AL$258)</formula>
    </cfRule>
  </conditionalFormatting>
  <conditionalFormatting sqref="AL264:AM266">
    <cfRule type="expression" dxfId="18" priority="22">
      <formula>ISNA($AL$264)</formula>
    </cfRule>
  </conditionalFormatting>
  <conditionalFormatting sqref="AL270:AM272">
    <cfRule type="expression" dxfId="17" priority="21">
      <formula>ISNA($AL$270)</formula>
    </cfRule>
  </conditionalFormatting>
  <conditionalFormatting sqref="AL276:AM278">
    <cfRule type="expression" dxfId="16" priority="20">
      <formula>ISNA($AL$276)</formula>
    </cfRule>
  </conditionalFormatting>
  <conditionalFormatting sqref="AO258:AX263">
    <cfRule type="expression" dxfId="15" priority="19">
      <formula>ISNA($AO$258)</formula>
    </cfRule>
  </conditionalFormatting>
  <conditionalFormatting sqref="AO264:AY269">
    <cfRule type="expression" dxfId="14" priority="18">
      <formula>ISNA($AO$264)</formula>
    </cfRule>
  </conditionalFormatting>
  <conditionalFormatting sqref="AO270:AX275">
    <cfRule type="expression" dxfId="13" priority="16">
      <formula>ISNA($AO$270)</formula>
    </cfRule>
  </conditionalFormatting>
  <conditionalFormatting sqref="AO276:AY281">
    <cfRule type="expression" dxfId="12" priority="15">
      <formula>ISNA($AO$276)</formula>
    </cfRule>
  </conditionalFormatting>
  <conditionalFormatting sqref="AZ258:BA263">
    <cfRule type="expression" dxfId="11" priority="14">
      <formula>ISNA($AZ$258)</formula>
    </cfRule>
  </conditionalFormatting>
  <conditionalFormatting sqref="AZ264:BB269">
    <cfRule type="expression" dxfId="10" priority="13">
      <formula>ISNA($AZ$264)</formula>
    </cfRule>
  </conditionalFormatting>
  <conditionalFormatting sqref="AZ270:BA275">
    <cfRule type="expression" dxfId="9" priority="12">
      <formula>ISNA($AZ$270)</formula>
    </cfRule>
  </conditionalFormatting>
  <conditionalFormatting sqref="AZ276:BB281">
    <cfRule type="expression" dxfId="8" priority="11">
      <formula>ISNA($AZ$276)</formula>
    </cfRule>
  </conditionalFormatting>
  <conditionalFormatting sqref="BC258:BK263">
    <cfRule type="expression" dxfId="7" priority="9">
      <formula>ISNA($BC$258)</formula>
    </cfRule>
  </conditionalFormatting>
  <conditionalFormatting sqref="BC264:BL269">
    <cfRule type="expression" dxfId="6" priority="8">
      <formula>ISNA($BC$264)</formula>
    </cfRule>
  </conditionalFormatting>
  <conditionalFormatting sqref="BC270:BK275">
    <cfRule type="expression" dxfId="5" priority="6">
      <formula>ISNA($BC$270)</formula>
    </cfRule>
  </conditionalFormatting>
  <conditionalFormatting sqref="BC276:BL281">
    <cfRule type="expression" dxfId="4" priority="5">
      <formula>ISNA($BC$276)</formula>
    </cfRule>
  </conditionalFormatting>
  <conditionalFormatting sqref="BM258:BW263">
    <cfRule type="expression" dxfId="3" priority="4">
      <formula>ISNA($BM$258)</formula>
    </cfRule>
  </conditionalFormatting>
  <conditionalFormatting sqref="BM264:BX269">
    <cfRule type="expression" dxfId="2" priority="3">
      <formula>ISNA($BM$264)</formula>
    </cfRule>
  </conditionalFormatting>
  <conditionalFormatting sqref="BM270:BW275">
    <cfRule type="expression" dxfId="1" priority="2">
      <formula>ISNA($BM$270)</formula>
    </cfRule>
  </conditionalFormatting>
  <conditionalFormatting sqref="BM276:BX281">
    <cfRule type="expression" dxfId="0" priority="1">
      <formula>ISNA($BM$276)</formula>
    </cfRule>
  </conditionalFormatting>
  <dataValidations count="2">
    <dataValidation type="list" allowBlank="1" showInputMessage="1" showErrorMessage="1" sqref="AD76:AK79" xr:uid="{00000000-0002-0000-0B00-000000000000}">
      <formula1>"農業・営業,営業,農業"</formula1>
    </dataValidation>
    <dataValidation type="list" allowBlank="1" showInputMessage="1" showErrorMessage="1" sqref="AA258:AC281" xr:uid="{00000000-0002-0000-0B00-000001000000}">
      <formula1>"定額,旧定額,均等,均等※,"</formula1>
    </dataValidation>
  </dataValidations>
  <printOptions horizontalCentered="1" verticalCentered="1"/>
  <pageMargins left="0" right="0" top="0" bottom="0" header="0" footer="0"/>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8"/>
  <sheetViews>
    <sheetView zoomScale="115" zoomScaleNormal="115" workbookViewId="0">
      <selection activeCell="K6" sqref="K6:O6"/>
    </sheetView>
  </sheetViews>
  <sheetFormatPr defaultColWidth="3.125" defaultRowHeight="18.75"/>
  <sheetData>
    <row r="1" spans="1:25">
      <c r="B1" s="448" t="s">
        <v>846</v>
      </c>
      <c r="C1" s="448"/>
      <c r="D1" s="448"/>
      <c r="E1" s="448"/>
      <c r="F1" s="448"/>
      <c r="G1" s="448"/>
      <c r="H1" s="448"/>
      <c r="I1" s="448"/>
      <c r="J1" s="448"/>
      <c r="K1" s="448"/>
      <c r="L1" s="448"/>
      <c r="M1" s="448"/>
      <c r="N1" s="448"/>
      <c r="O1" s="448"/>
      <c r="P1" s="448"/>
      <c r="Q1" s="448"/>
      <c r="R1" s="448"/>
      <c r="S1" s="448"/>
      <c r="T1" s="448"/>
      <c r="U1" s="448"/>
      <c r="V1" s="448"/>
      <c r="W1" s="448"/>
      <c r="X1" s="448"/>
    </row>
    <row r="3" spans="1:25">
      <c r="B3" s="2427" t="s">
        <v>194</v>
      </c>
      <c r="C3" s="2427"/>
      <c r="D3" s="2428">
        <f>申告書作成!K14</f>
        <v>0</v>
      </c>
      <c r="E3" s="2428"/>
      <c r="F3" s="2428"/>
      <c r="G3" s="2428"/>
      <c r="H3" s="2428"/>
      <c r="I3" s="2428"/>
      <c r="J3" s="2428"/>
      <c r="K3" s="2428"/>
      <c r="O3" s="2427" t="s">
        <v>196</v>
      </c>
      <c r="P3" s="2427"/>
      <c r="Q3" s="2428">
        <f>申告書作成!K16</f>
        <v>0</v>
      </c>
      <c r="R3" s="2428"/>
      <c r="S3" s="2428"/>
      <c r="T3" s="2428"/>
      <c r="U3" s="2428"/>
      <c r="V3" s="2428"/>
      <c r="W3" s="2428"/>
      <c r="X3" s="2428"/>
    </row>
    <row r="4" spans="1:25" ht="18.75" customHeight="1">
      <c r="B4" s="427"/>
      <c r="C4" s="427"/>
      <c r="D4" s="428"/>
      <c r="E4" s="428"/>
      <c r="F4" s="428"/>
      <c r="G4" s="428"/>
      <c r="H4" s="428"/>
      <c r="I4" s="428"/>
      <c r="J4" s="428"/>
      <c r="K4" s="428"/>
      <c r="O4" s="427"/>
      <c r="P4" s="427"/>
      <c r="Q4" s="428"/>
      <c r="R4" s="428"/>
      <c r="S4" s="428"/>
      <c r="T4" s="428"/>
      <c r="U4" s="428"/>
      <c r="V4" s="428"/>
      <c r="W4" s="428"/>
      <c r="X4" s="428"/>
    </row>
    <row r="5" spans="1:25" ht="33.75" customHeight="1">
      <c r="A5" s="2431" t="s">
        <v>860</v>
      </c>
      <c r="B5" s="2431"/>
      <c r="C5" s="2431"/>
      <c r="D5" s="2431"/>
      <c r="E5" s="2431"/>
      <c r="F5" s="2431"/>
      <c r="G5" s="2431"/>
      <c r="H5" s="2431"/>
      <c r="I5" s="2431"/>
      <c r="J5" s="428"/>
      <c r="K5" s="2429" t="s">
        <v>854</v>
      </c>
      <c r="L5" s="2430"/>
      <c r="M5" s="2430"/>
      <c r="N5" s="2430"/>
      <c r="O5" s="2430"/>
      <c r="P5" s="2417" t="s">
        <v>855</v>
      </c>
      <c r="Q5" s="2418"/>
      <c r="R5" s="2418"/>
      <c r="S5" s="2418"/>
      <c r="T5" s="2418"/>
      <c r="U5" s="2414" t="s">
        <v>856</v>
      </c>
      <c r="V5" s="2415"/>
      <c r="W5" s="2415"/>
      <c r="X5" s="2415"/>
      <c r="Y5" s="2416"/>
    </row>
    <row r="6" spans="1:25" ht="21.75" customHeight="1">
      <c r="B6" s="427"/>
      <c r="C6" s="427"/>
      <c r="D6" s="428"/>
      <c r="E6" s="428"/>
      <c r="F6" s="428"/>
      <c r="G6" s="428"/>
      <c r="H6" s="428"/>
      <c r="I6" s="428"/>
      <c r="J6" s="428"/>
      <c r="K6" s="2426">
        <f>申告書作成!P422</f>
        <v>0</v>
      </c>
      <c r="L6" s="2419"/>
      <c r="M6" s="2419"/>
      <c r="N6" s="2419"/>
      <c r="O6" s="2419"/>
      <c r="P6" s="2419">
        <f>申告書作成!V422</f>
        <v>0</v>
      </c>
      <c r="Q6" s="2419"/>
      <c r="R6" s="2419"/>
      <c r="S6" s="2419"/>
      <c r="T6" s="2419"/>
      <c r="U6" s="2419">
        <f>申告書作成!AB422</f>
        <v>0</v>
      </c>
      <c r="V6" s="2419"/>
      <c r="W6" s="2419"/>
      <c r="X6" s="2419"/>
      <c r="Y6" s="2420"/>
    </row>
    <row r="7" spans="1:25" ht="18.75" customHeight="1">
      <c r="A7" s="2432" t="s">
        <v>861</v>
      </c>
      <c r="B7" s="2432"/>
      <c r="C7" s="2432"/>
      <c r="D7" s="2432"/>
      <c r="E7" s="2432"/>
      <c r="F7" s="2432"/>
      <c r="G7" s="2432"/>
      <c r="H7" s="2432"/>
      <c r="I7" s="2432"/>
      <c r="J7" s="2432"/>
      <c r="K7" s="2432"/>
      <c r="L7" s="2432"/>
    </row>
    <row r="8" spans="1:25" ht="18.75" customHeight="1">
      <c r="A8" s="2440" t="s">
        <v>850</v>
      </c>
      <c r="B8" s="2433"/>
      <c r="C8" s="2433"/>
      <c r="D8" s="2433"/>
      <c r="E8" s="2433"/>
      <c r="F8" s="2433"/>
      <c r="G8" s="2433" t="s">
        <v>851</v>
      </c>
      <c r="H8" s="2433"/>
      <c r="I8" s="2433"/>
      <c r="J8" s="2433"/>
      <c r="K8" s="2433"/>
      <c r="L8" s="2433"/>
      <c r="M8" s="2433" t="s">
        <v>847</v>
      </c>
      <c r="N8" s="2433"/>
      <c r="O8" s="2433"/>
      <c r="P8" s="2433" t="s">
        <v>848</v>
      </c>
      <c r="Q8" s="2433"/>
      <c r="R8" s="2433"/>
      <c r="S8" s="2433"/>
      <c r="T8" s="2433"/>
      <c r="U8" s="2435" t="s">
        <v>849</v>
      </c>
      <c r="V8" s="2436"/>
      <c r="W8" s="2436"/>
      <c r="X8" s="2436"/>
      <c r="Y8" s="2437"/>
    </row>
    <row r="9" spans="1:25">
      <c r="A9" s="2441"/>
      <c r="B9" s="2434"/>
      <c r="C9" s="2434"/>
      <c r="D9" s="2434"/>
      <c r="E9" s="2434"/>
      <c r="F9" s="2434"/>
      <c r="G9" s="2434"/>
      <c r="H9" s="2434"/>
      <c r="I9" s="2434"/>
      <c r="J9" s="2434"/>
      <c r="K9" s="2434"/>
      <c r="L9" s="2434"/>
      <c r="M9" s="2434"/>
      <c r="N9" s="2434"/>
      <c r="O9" s="2434"/>
      <c r="P9" s="2434"/>
      <c r="Q9" s="2434"/>
      <c r="R9" s="2434"/>
      <c r="S9" s="2434"/>
      <c r="T9" s="2434"/>
      <c r="U9" s="2438"/>
      <c r="V9" s="2438"/>
      <c r="W9" s="2438"/>
      <c r="X9" s="2438"/>
      <c r="Y9" s="2439"/>
    </row>
    <row r="10" spans="1:25">
      <c r="A10" s="2425">
        <f>申告書作成!B430</f>
        <v>0</v>
      </c>
      <c r="B10" s="2422"/>
      <c r="C10" s="2422"/>
      <c r="D10" s="2422"/>
      <c r="E10" s="2422"/>
      <c r="F10" s="2422"/>
      <c r="G10" s="2422">
        <f>申告書作成!G430</f>
        <v>0</v>
      </c>
      <c r="H10" s="2422"/>
      <c r="I10" s="2422"/>
      <c r="J10" s="2422"/>
      <c r="K10" s="2422"/>
      <c r="L10" s="2422"/>
      <c r="M10" s="2422">
        <f>申告書作成!L430</f>
        <v>0</v>
      </c>
      <c r="N10" s="2422"/>
      <c r="O10" s="2422"/>
      <c r="P10" s="2422">
        <f>申告書作成!R430</f>
        <v>0</v>
      </c>
      <c r="Q10" s="2422"/>
      <c r="R10" s="2422"/>
      <c r="S10" s="2422"/>
      <c r="T10" s="2422"/>
      <c r="U10" s="2422">
        <f>申告書作成!W430</f>
        <v>0</v>
      </c>
      <c r="V10" s="2422"/>
      <c r="W10" s="2422"/>
      <c r="X10" s="2422"/>
      <c r="Y10" s="2423"/>
    </row>
    <row r="11" spans="1:25">
      <c r="A11" s="2425">
        <f>申告書作成!B432</f>
        <v>0</v>
      </c>
      <c r="B11" s="2422"/>
      <c r="C11" s="2422"/>
      <c r="D11" s="2422"/>
      <c r="E11" s="2422"/>
      <c r="F11" s="2422"/>
      <c r="G11" s="2422">
        <f>申告書作成!G432</f>
        <v>0</v>
      </c>
      <c r="H11" s="2422"/>
      <c r="I11" s="2422"/>
      <c r="J11" s="2422"/>
      <c r="K11" s="2422"/>
      <c r="L11" s="2422"/>
      <c r="M11" s="2422">
        <f>申告書作成!L432</f>
        <v>0</v>
      </c>
      <c r="N11" s="2422"/>
      <c r="O11" s="2422"/>
      <c r="P11" s="2422">
        <f>申告書作成!R432</f>
        <v>0</v>
      </c>
      <c r="Q11" s="2422"/>
      <c r="R11" s="2422"/>
      <c r="S11" s="2422"/>
      <c r="T11" s="2422"/>
      <c r="U11" s="2422">
        <f>申告書作成!W432</f>
        <v>0</v>
      </c>
      <c r="V11" s="2422"/>
      <c r="W11" s="2422"/>
      <c r="X11" s="2422"/>
      <c r="Y11" s="2423"/>
    </row>
    <row r="12" spans="1:25">
      <c r="A12" s="2425">
        <f>申告書作成!B434</f>
        <v>0</v>
      </c>
      <c r="B12" s="2422"/>
      <c r="C12" s="2422"/>
      <c r="D12" s="2422"/>
      <c r="E12" s="2422"/>
      <c r="F12" s="2422"/>
      <c r="G12" s="2422">
        <f>申告書作成!G434</f>
        <v>0</v>
      </c>
      <c r="H12" s="2422"/>
      <c r="I12" s="2422"/>
      <c r="J12" s="2422"/>
      <c r="K12" s="2422"/>
      <c r="L12" s="2422"/>
      <c r="M12" s="2422">
        <f>申告書作成!L434</f>
        <v>0</v>
      </c>
      <c r="N12" s="2422"/>
      <c r="O12" s="2422"/>
      <c r="P12" s="2422">
        <f>申告書作成!R434</f>
        <v>0</v>
      </c>
      <c r="Q12" s="2422"/>
      <c r="R12" s="2422"/>
      <c r="S12" s="2422"/>
      <c r="T12" s="2422"/>
      <c r="U12" s="2422">
        <f>申告書作成!W434</f>
        <v>0</v>
      </c>
      <c r="V12" s="2422"/>
      <c r="W12" s="2422"/>
      <c r="X12" s="2422"/>
      <c r="Y12" s="2423"/>
    </row>
    <row r="13" spans="1:25">
      <c r="A13" s="2425">
        <f>申告書作成!B436</f>
        <v>0</v>
      </c>
      <c r="B13" s="2422"/>
      <c r="C13" s="2422"/>
      <c r="D13" s="2422"/>
      <c r="E13" s="2422"/>
      <c r="F13" s="2422"/>
      <c r="G13" s="2422">
        <f>申告書作成!G436</f>
        <v>0</v>
      </c>
      <c r="H13" s="2422"/>
      <c r="I13" s="2422"/>
      <c r="J13" s="2422"/>
      <c r="K13" s="2422"/>
      <c r="L13" s="2422"/>
      <c r="M13" s="2422">
        <f>申告書作成!L436</f>
        <v>0</v>
      </c>
      <c r="N13" s="2422"/>
      <c r="O13" s="2422"/>
      <c r="P13" s="2422">
        <f>申告書作成!R436</f>
        <v>0</v>
      </c>
      <c r="Q13" s="2422"/>
      <c r="R13" s="2422"/>
      <c r="S13" s="2422"/>
      <c r="T13" s="2422"/>
      <c r="U13" s="2422">
        <f>申告書作成!W436</f>
        <v>0</v>
      </c>
      <c r="V13" s="2422"/>
      <c r="W13" s="2422"/>
      <c r="X13" s="2422"/>
      <c r="Y13" s="2423"/>
    </row>
    <row r="14" spans="1:25">
      <c r="A14" s="2425">
        <f>申告書作成!B438</f>
        <v>0</v>
      </c>
      <c r="B14" s="2422"/>
      <c r="C14" s="2422"/>
      <c r="D14" s="2422"/>
      <c r="E14" s="2422"/>
      <c r="F14" s="2422"/>
      <c r="G14" s="2422">
        <f>申告書作成!G438</f>
        <v>0</v>
      </c>
      <c r="H14" s="2422"/>
      <c r="I14" s="2422"/>
      <c r="J14" s="2422"/>
      <c r="K14" s="2422"/>
      <c r="L14" s="2422"/>
      <c r="M14" s="2422">
        <f>申告書作成!L438</f>
        <v>0</v>
      </c>
      <c r="N14" s="2422"/>
      <c r="O14" s="2422"/>
      <c r="P14" s="2422">
        <f>申告書作成!R438</f>
        <v>0</v>
      </c>
      <c r="Q14" s="2422"/>
      <c r="R14" s="2422"/>
      <c r="S14" s="2422"/>
      <c r="T14" s="2422"/>
      <c r="U14" s="2422">
        <f>申告書作成!W438</f>
        <v>0</v>
      </c>
      <c r="V14" s="2422"/>
      <c r="W14" s="2422"/>
      <c r="X14" s="2422"/>
      <c r="Y14" s="2423"/>
    </row>
    <row r="15" spans="1:25">
      <c r="A15" s="2425">
        <f>申告書作成!B440</f>
        <v>0</v>
      </c>
      <c r="B15" s="2422"/>
      <c r="C15" s="2422"/>
      <c r="D15" s="2422"/>
      <c r="E15" s="2422"/>
      <c r="F15" s="2422"/>
      <c r="G15" s="2422">
        <f>申告書作成!G440</f>
        <v>0</v>
      </c>
      <c r="H15" s="2422"/>
      <c r="I15" s="2422"/>
      <c r="J15" s="2422"/>
      <c r="K15" s="2422"/>
      <c r="L15" s="2422"/>
      <c r="M15" s="2422">
        <f>申告書作成!L440</f>
        <v>0</v>
      </c>
      <c r="N15" s="2422"/>
      <c r="O15" s="2422"/>
      <c r="P15" s="2422">
        <f>申告書作成!R440</f>
        <v>0</v>
      </c>
      <c r="Q15" s="2422"/>
      <c r="R15" s="2422"/>
      <c r="S15" s="2422"/>
      <c r="T15" s="2422"/>
      <c r="U15" s="2422">
        <f>申告書作成!W440</f>
        <v>0</v>
      </c>
      <c r="V15" s="2422"/>
      <c r="W15" s="2422"/>
      <c r="X15" s="2422"/>
      <c r="Y15" s="2423"/>
    </row>
    <row r="16" spans="1:25">
      <c r="A16" s="2425">
        <f>申告書作成!B442</f>
        <v>0</v>
      </c>
      <c r="B16" s="2422"/>
      <c r="C16" s="2422"/>
      <c r="D16" s="2422"/>
      <c r="E16" s="2422"/>
      <c r="F16" s="2422"/>
      <c r="G16" s="2422">
        <f>申告書作成!G442</f>
        <v>0</v>
      </c>
      <c r="H16" s="2422"/>
      <c r="I16" s="2422"/>
      <c r="J16" s="2422"/>
      <c r="K16" s="2422"/>
      <c r="L16" s="2422"/>
      <c r="M16" s="2422">
        <f>申告書作成!L442</f>
        <v>0</v>
      </c>
      <c r="N16" s="2422"/>
      <c r="O16" s="2422"/>
      <c r="P16" s="2422">
        <f>申告書作成!R442</f>
        <v>0</v>
      </c>
      <c r="Q16" s="2422"/>
      <c r="R16" s="2422"/>
      <c r="S16" s="2422"/>
      <c r="T16" s="2422"/>
      <c r="U16" s="2422">
        <f>申告書作成!W442</f>
        <v>0</v>
      </c>
      <c r="V16" s="2422"/>
      <c r="W16" s="2422"/>
      <c r="X16" s="2422"/>
      <c r="Y16" s="2423"/>
    </row>
    <row r="17" spans="1:25">
      <c r="A17" s="2425">
        <f>申告書作成!B444</f>
        <v>0</v>
      </c>
      <c r="B17" s="2422"/>
      <c r="C17" s="2422"/>
      <c r="D17" s="2422"/>
      <c r="E17" s="2422"/>
      <c r="F17" s="2422"/>
      <c r="G17" s="2422">
        <f>申告書作成!G444</f>
        <v>0</v>
      </c>
      <c r="H17" s="2422"/>
      <c r="I17" s="2422"/>
      <c r="J17" s="2422"/>
      <c r="K17" s="2422"/>
      <c r="L17" s="2422"/>
      <c r="M17" s="2422">
        <f>申告書作成!L444</f>
        <v>0</v>
      </c>
      <c r="N17" s="2422"/>
      <c r="O17" s="2422"/>
      <c r="P17" s="2422">
        <f>申告書作成!R444</f>
        <v>0</v>
      </c>
      <c r="Q17" s="2422"/>
      <c r="R17" s="2422"/>
      <c r="S17" s="2422"/>
      <c r="T17" s="2422"/>
      <c r="U17" s="2422">
        <f>申告書作成!W444</f>
        <v>0</v>
      </c>
      <c r="V17" s="2422"/>
      <c r="W17" s="2422"/>
      <c r="X17" s="2422"/>
      <c r="Y17" s="2423"/>
    </row>
    <row r="18" spans="1:25">
      <c r="A18" s="2425">
        <f>申告書作成!B446</f>
        <v>0</v>
      </c>
      <c r="B18" s="2422"/>
      <c r="C18" s="2422"/>
      <c r="D18" s="2422"/>
      <c r="E18" s="2422"/>
      <c r="F18" s="2422"/>
      <c r="G18" s="2422">
        <f>申告書作成!G446</f>
        <v>0</v>
      </c>
      <c r="H18" s="2422"/>
      <c r="I18" s="2422"/>
      <c r="J18" s="2422"/>
      <c r="K18" s="2422"/>
      <c r="L18" s="2422"/>
      <c r="M18" s="2422">
        <f>申告書作成!L446</f>
        <v>0</v>
      </c>
      <c r="N18" s="2422"/>
      <c r="O18" s="2422"/>
      <c r="P18" s="2422">
        <f>申告書作成!R446</f>
        <v>0</v>
      </c>
      <c r="Q18" s="2422"/>
      <c r="R18" s="2422"/>
      <c r="S18" s="2422"/>
      <c r="T18" s="2422"/>
      <c r="U18" s="2422">
        <f>申告書作成!W446</f>
        <v>0</v>
      </c>
      <c r="V18" s="2422"/>
      <c r="W18" s="2422"/>
      <c r="X18" s="2422"/>
      <c r="Y18" s="2423"/>
    </row>
    <row r="19" spans="1:25">
      <c r="A19" s="2425">
        <f>申告書作成!B448</f>
        <v>0</v>
      </c>
      <c r="B19" s="2422"/>
      <c r="C19" s="2422"/>
      <c r="D19" s="2422"/>
      <c r="E19" s="2422"/>
      <c r="F19" s="2422"/>
      <c r="G19" s="2422">
        <f>申告書作成!G448</f>
        <v>0</v>
      </c>
      <c r="H19" s="2422"/>
      <c r="I19" s="2422"/>
      <c r="J19" s="2422"/>
      <c r="K19" s="2422"/>
      <c r="L19" s="2422"/>
      <c r="M19" s="2422">
        <f>申告書作成!L448</f>
        <v>0</v>
      </c>
      <c r="N19" s="2422"/>
      <c r="O19" s="2422"/>
      <c r="P19" s="2422">
        <f>申告書作成!R448</f>
        <v>0</v>
      </c>
      <c r="Q19" s="2422"/>
      <c r="R19" s="2422"/>
      <c r="S19" s="2422"/>
      <c r="T19" s="2422"/>
      <c r="U19" s="2422">
        <f>申告書作成!W448</f>
        <v>0</v>
      </c>
      <c r="V19" s="2422"/>
      <c r="W19" s="2422"/>
      <c r="X19" s="2422"/>
      <c r="Y19" s="2423"/>
    </row>
    <row r="20" spans="1:25">
      <c r="A20" s="2425">
        <f>申告書作成!B450</f>
        <v>0</v>
      </c>
      <c r="B20" s="2422"/>
      <c r="C20" s="2422"/>
      <c r="D20" s="2422"/>
      <c r="E20" s="2422"/>
      <c r="F20" s="2422"/>
      <c r="G20" s="2422">
        <f>申告書作成!G450</f>
        <v>0</v>
      </c>
      <c r="H20" s="2422"/>
      <c r="I20" s="2422"/>
      <c r="J20" s="2422"/>
      <c r="K20" s="2422"/>
      <c r="L20" s="2422"/>
      <c r="M20" s="2422">
        <f>申告書作成!L450</f>
        <v>0</v>
      </c>
      <c r="N20" s="2422"/>
      <c r="O20" s="2422"/>
      <c r="P20" s="2422">
        <f>申告書作成!R450</f>
        <v>0</v>
      </c>
      <c r="Q20" s="2422"/>
      <c r="R20" s="2422"/>
      <c r="S20" s="2422"/>
      <c r="T20" s="2422"/>
      <c r="U20" s="2422">
        <f>申告書作成!W450</f>
        <v>0</v>
      </c>
      <c r="V20" s="2422"/>
      <c r="W20" s="2422"/>
      <c r="X20" s="2422"/>
      <c r="Y20" s="2423"/>
    </row>
    <row r="21" spans="1:25" ht="18.75" customHeight="1">
      <c r="A21" s="2425">
        <f>申告書作成!B452</f>
        <v>0</v>
      </c>
      <c r="B21" s="2422"/>
      <c r="C21" s="2422"/>
      <c r="D21" s="2422"/>
      <c r="E21" s="2422"/>
      <c r="F21" s="2422"/>
      <c r="G21" s="2422">
        <f>申告書作成!G452</f>
        <v>0</v>
      </c>
      <c r="H21" s="2422"/>
      <c r="I21" s="2422"/>
      <c r="J21" s="2422"/>
      <c r="K21" s="2422"/>
      <c r="L21" s="2422"/>
      <c r="M21" s="2422">
        <f>申告書作成!L452</f>
        <v>0</v>
      </c>
      <c r="N21" s="2422"/>
      <c r="O21" s="2422"/>
      <c r="P21" s="2422">
        <f>申告書作成!R452</f>
        <v>0</v>
      </c>
      <c r="Q21" s="2422"/>
      <c r="R21" s="2422"/>
      <c r="S21" s="2422"/>
      <c r="T21" s="2422"/>
      <c r="U21" s="2422">
        <f>申告書作成!W452</f>
        <v>0</v>
      </c>
      <c r="V21" s="2422"/>
      <c r="W21" s="2422"/>
      <c r="X21" s="2422"/>
      <c r="Y21" s="2423"/>
    </row>
    <row r="22" spans="1:25">
      <c r="A22" s="2425">
        <f>申告書作成!B454</f>
        <v>0</v>
      </c>
      <c r="B22" s="2422"/>
      <c r="C22" s="2422"/>
      <c r="D22" s="2422"/>
      <c r="E22" s="2422"/>
      <c r="F22" s="2422"/>
      <c r="G22" s="2422">
        <f>申告書作成!G454</f>
        <v>0</v>
      </c>
      <c r="H22" s="2422"/>
      <c r="I22" s="2422"/>
      <c r="J22" s="2422"/>
      <c r="K22" s="2422"/>
      <c r="L22" s="2422"/>
      <c r="M22" s="2422">
        <f>申告書作成!L454</f>
        <v>0</v>
      </c>
      <c r="N22" s="2422"/>
      <c r="O22" s="2422"/>
      <c r="P22" s="2422">
        <f>申告書作成!R454</f>
        <v>0</v>
      </c>
      <c r="Q22" s="2422"/>
      <c r="R22" s="2422"/>
      <c r="S22" s="2422"/>
      <c r="T22" s="2422"/>
      <c r="U22" s="2422">
        <f>申告書作成!W454</f>
        <v>0</v>
      </c>
      <c r="V22" s="2422"/>
      <c r="W22" s="2422"/>
      <c r="X22" s="2422"/>
      <c r="Y22" s="2423"/>
    </row>
    <row r="23" spans="1:25">
      <c r="A23" s="2425">
        <f>申告書作成!B456</f>
        <v>0</v>
      </c>
      <c r="B23" s="2422"/>
      <c r="C23" s="2422"/>
      <c r="D23" s="2422"/>
      <c r="E23" s="2422"/>
      <c r="F23" s="2422"/>
      <c r="G23" s="2422">
        <f>申告書作成!G456</f>
        <v>0</v>
      </c>
      <c r="H23" s="2422"/>
      <c r="I23" s="2422"/>
      <c r="J23" s="2422"/>
      <c r="K23" s="2422"/>
      <c r="L23" s="2422"/>
      <c r="M23" s="2422">
        <f>申告書作成!L456</f>
        <v>0</v>
      </c>
      <c r="N23" s="2422"/>
      <c r="O23" s="2422"/>
      <c r="P23" s="2422">
        <f>申告書作成!R456</f>
        <v>0</v>
      </c>
      <c r="Q23" s="2422"/>
      <c r="R23" s="2422"/>
      <c r="S23" s="2422"/>
      <c r="T23" s="2422"/>
      <c r="U23" s="2422">
        <f>申告書作成!W456</f>
        <v>0</v>
      </c>
      <c r="V23" s="2422"/>
      <c r="W23" s="2422"/>
      <c r="X23" s="2422"/>
      <c r="Y23" s="2423"/>
    </row>
    <row r="24" spans="1:25">
      <c r="A24" s="2425">
        <f>申告書作成!B458</f>
        <v>0</v>
      </c>
      <c r="B24" s="2422"/>
      <c r="C24" s="2422"/>
      <c r="D24" s="2422"/>
      <c r="E24" s="2422"/>
      <c r="F24" s="2422"/>
      <c r="G24" s="2422">
        <f>申告書作成!G458</f>
        <v>0</v>
      </c>
      <c r="H24" s="2422"/>
      <c r="I24" s="2422"/>
      <c r="J24" s="2422"/>
      <c r="K24" s="2422"/>
      <c r="L24" s="2422"/>
      <c r="M24" s="2422">
        <f>申告書作成!L458</f>
        <v>0</v>
      </c>
      <c r="N24" s="2422"/>
      <c r="O24" s="2422"/>
      <c r="P24" s="2422">
        <f>申告書作成!R458</f>
        <v>0</v>
      </c>
      <c r="Q24" s="2422"/>
      <c r="R24" s="2422"/>
      <c r="S24" s="2422"/>
      <c r="T24" s="2422"/>
      <c r="U24" s="2422">
        <f>申告書作成!W458</f>
        <v>0</v>
      </c>
      <c r="V24" s="2422"/>
      <c r="W24" s="2422"/>
      <c r="X24" s="2422"/>
      <c r="Y24" s="2423"/>
    </row>
    <row r="25" spans="1:25">
      <c r="A25" s="2425">
        <f>申告書作成!B460</f>
        <v>0</v>
      </c>
      <c r="B25" s="2422"/>
      <c r="C25" s="2422"/>
      <c r="D25" s="2422"/>
      <c r="E25" s="2422"/>
      <c r="F25" s="2422"/>
      <c r="G25" s="2422">
        <f>申告書作成!G460</f>
        <v>0</v>
      </c>
      <c r="H25" s="2422"/>
      <c r="I25" s="2422"/>
      <c r="J25" s="2422"/>
      <c r="K25" s="2422"/>
      <c r="L25" s="2422"/>
      <c r="M25" s="2422">
        <f>申告書作成!L460</f>
        <v>0</v>
      </c>
      <c r="N25" s="2422"/>
      <c r="O25" s="2422"/>
      <c r="P25" s="2422">
        <f>申告書作成!R460</f>
        <v>0</v>
      </c>
      <c r="Q25" s="2422"/>
      <c r="R25" s="2422"/>
      <c r="S25" s="2422"/>
      <c r="T25" s="2422"/>
      <c r="U25" s="2422">
        <f>申告書作成!W460</f>
        <v>0</v>
      </c>
      <c r="V25" s="2422"/>
      <c r="W25" s="2422"/>
      <c r="X25" s="2422"/>
      <c r="Y25" s="2423"/>
    </row>
    <row r="26" spans="1:25">
      <c r="A26" s="2425">
        <f>申告書作成!B462</f>
        <v>0</v>
      </c>
      <c r="B26" s="2422"/>
      <c r="C26" s="2422"/>
      <c r="D26" s="2422"/>
      <c r="E26" s="2422"/>
      <c r="F26" s="2422"/>
      <c r="G26" s="2422">
        <f>申告書作成!G462</f>
        <v>0</v>
      </c>
      <c r="H26" s="2422"/>
      <c r="I26" s="2422"/>
      <c r="J26" s="2422"/>
      <c r="K26" s="2422"/>
      <c r="L26" s="2422"/>
      <c r="M26" s="2422">
        <f>申告書作成!L462</f>
        <v>0</v>
      </c>
      <c r="N26" s="2422"/>
      <c r="O26" s="2422"/>
      <c r="P26" s="2422">
        <f>申告書作成!R462</f>
        <v>0</v>
      </c>
      <c r="Q26" s="2422"/>
      <c r="R26" s="2422"/>
      <c r="S26" s="2422"/>
      <c r="T26" s="2422"/>
      <c r="U26" s="2422">
        <f>申告書作成!W462</f>
        <v>0</v>
      </c>
      <c r="V26" s="2422"/>
      <c r="W26" s="2422"/>
      <c r="X26" s="2422"/>
      <c r="Y26" s="2423"/>
    </row>
    <row r="27" spans="1:25">
      <c r="A27" s="2425">
        <f>申告書作成!B464</f>
        <v>0</v>
      </c>
      <c r="B27" s="2422"/>
      <c r="C27" s="2422"/>
      <c r="D27" s="2422"/>
      <c r="E27" s="2422"/>
      <c r="F27" s="2422"/>
      <c r="G27" s="2422">
        <f>申告書作成!G464</f>
        <v>0</v>
      </c>
      <c r="H27" s="2422"/>
      <c r="I27" s="2422"/>
      <c r="J27" s="2422"/>
      <c r="K27" s="2422"/>
      <c r="L27" s="2422"/>
      <c r="M27" s="2422">
        <f>申告書作成!L464</f>
        <v>0</v>
      </c>
      <c r="N27" s="2422"/>
      <c r="O27" s="2422"/>
      <c r="P27" s="2422">
        <f>申告書作成!R464</f>
        <v>0</v>
      </c>
      <c r="Q27" s="2422"/>
      <c r="R27" s="2422"/>
      <c r="S27" s="2422"/>
      <c r="T27" s="2422"/>
      <c r="U27" s="2422">
        <f>申告書作成!W464</f>
        <v>0</v>
      </c>
      <c r="V27" s="2422"/>
      <c r="W27" s="2422"/>
      <c r="X27" s="2422"/>
      <c r="Y27" s="2423"/>
    </row>
    <row r="28" spans="1:25">
      <c r="A28" s="2425">
        <f>申告書作成!B466</f>
        <v>0</v>
      </c>
      <c r="B28" s="2422"/>
      <c r="C28" s="2422"/>
      <c r="D28" s="2422"/>
      <c r="E28" s="2422"/>
      <c r="F28" s="2422"/>
      <c r="G28" s="2422">
        <f>申告書作成!G466</f>
        <v>0</v>
      </c>
      <c r="H28" s="2422"/>
      <c r="I28" s="2422"/>
      <c r="J28" s="2422"/>
      <c r="K28" s="2422"/>
      <c r="L28" s="2422"/>
      <c r="M28" s="2422">
        <f>申告書作成!L466</f>
        <v>0</v>
      </c>
      <c r="N28" s="2422"/>
      <c r="O28" s="2422"/>
      <c r="P28" s="2422">
        <f>申告書作成!R466</f>
        <v>0</v>
      </c>
      <c r="Q28" s="2422"/>
      <c r="R28" s="2422"/>
      <c r="S28" s="2422"/>
      <c r="T28" s="2422"/>
      <c r="U28" s="2422">
        <f>申告書作成!W466</f>
        <v>0</v>
      </c>
      <c r="V28" s="2422"/>
      <c r="W28" s="2422"/>
      <c r="X28" s="2422"/>
      <c r="Y28" s="2423"/>
    </row>
    <row r="29" spans="1:25">
      <c r="A29" s="2425">
        <f>申告書作成!B468</f>
        <v>0</v>
      </c>
      <c r="B29" s="2422"/>
      <c r="C29" s="2422"/>
      <c r="D29" s="2422"/>
      <c r="E29" s="2422"/>
      <c r="F29" s="2422"/>
      <c r="G29" s="2422">
        <f>申告書作成!G468</f>
        <v>0</v>
      </c>
      <c r="H29" s="2422"/>
      <c r="I29" s="2422"/>
      <c r="J29" s="2422"/>
      <c r="K29" s="2422"/>
      <c r="L29" s="2422"/>
      <c r="M29" s="2422">
        <f>申告書作成!L468</f>
        <v>0</v>
      </c>
      <c r="N29" s="2422"/>
      <c r="O29" s="2422"/>
      <c r="P29" s="2422">
        <f>申告書作成!R468</f>
        <v>0</v>
      </c>
      <c r="Q29" s="2422"/>
      <c r="R29" s="2422"/>
      <c r="S29" s="2422"/>
      <c r="T29" s="2422"/>
      <c r="U29" s="2422">
        <f>申告書作成!W468</f>
        <v>0</v>
      </c>
      <c r="V29" s="2422"/>
      <c r="W29" s="2422"/>
      <c r="X29" s="2422"/>
      <c r="Y29" s="2423"/>
    </row>
    <row r="30" spans="1:25">
      <c r="A30" s="2425">
        <f>申告書作成!B470</f>
        <v>0</v>
      </c>
      <c r="B30" s="2422"/>
      <c r="C30" s="2422"/>
      <c r="D30" s="2422"/>
      <c r="E30" s="2422"/>
      <c r="F30" s="2422"/>
      <c r="G30" s="2422">
        <f>申告書作成!G470</f>
        <v>0</v>
      </c>
      <c r="H30" s="2422"/>
      <c r="I30" s="2422"/>
      <c r="J30" s="2422"/>
      <c r="K30" s="2422"/>
      <c r="L30" s="2422"/>
      <c r="M30" s="2422">
        <f>申告書作成!L470</f>
        <v>0</v>
      </c>
      <c r="N30" s="2422"/>
      <c r="O30" s="2422"/>
      <c r="P30" s="2422">
        <f>申告書作成!R470</f>
        <v>0</v>
      </c>
      <c r="Q30" s="2422"/>
      <c r="R30" s="2422"/>
      <c r="S30" s="2422"/>
      <c r="T30" s="2422"/>
      <c r="U30" s="2422">
        <f>申告書作成!W470</f>
        <v>0</v>
      </c>
      <c r="V30" s="2422"/>
      <c r="W30" s="2422"/>
      <c r="X30" s="2422"/>
      <c r="Y30" s="2423"/>
    </row>
    <row r="31" spans="1:25">
      <c r="A31" s="2426">
        <f>申告書作成!B472</f>
        <v>0</v>
      </c>
      <c r="B31" s="2419"/>
      <c r="C31" s="2419"/>
      <c r="D31" s="2419"/>
      <c r="E31" s="2419"/>
      <c r="F31" s="2419"/>
      <c r="G31" s="2419">
        <f>申告書作成!G472</f>
        <v>0</v>
      </c>
      <c r="H31" s="2419"/>
      <c r="I31" s="2419"/>
      <c r="J31" s="2419"/>
      <c r="K31" s="2419"/>
      <c r="L31" s="2419"/>
      <c r="M31" s="2419">
        <f>申告書作成!L472</f>
        <v>0</v>
      </c>
      <c r="N31" s="2419"/>
      <c r="O31" s="2419"/>
      <c r="P31" s="2419">
        <f>申告書作成!R472</f>
        <v>0</v>
      </c>
      <c r="Q31" s="2419"/>
      <c r="R31" s="2419"/>
      <c r="S31" s="2419"/>
      <c r="T31" s="2419"/>
      <c r="U31" s="2419">
        <f>申告書作成!W472</f>
        <v>0</v>
      </c>
      <c r="V31" s="2419"/>
      <c r="W31" s="2419"/>
      <c r="X31" s="2419"/>
      <c r="Y31" s="2420"/>
    </row>
    <row r="32" spans="1:25" ht="3.75" customHeight="1">
      <c r="A32" s="272"/>
      <c r="B32" s="272"/>
      <c r="C32" s="272"/>
      <c r="D32" s="272"/>
      <c r="E32" s="272"/>
      <c r="F32" s="272"/>
      <c r="G32" s="272"/>
      <c r="H32" s="272"/>
      <c r="I32" s="272"/>
      <c r="J32" s="272"/>
      <c r="K32" s="272"/>
      <c r="L32" s="272"/>
      <c r="M32" s="272"/>
      <c r="N32" s="272"/>
      <c r="O32" s="272"/>
      <c r="P32" s="426"/>
      <c r="Q32" s="272"/>
      <c r="R32" s="272"/>
      <c r="S32" s="272"/>
      <c r="T32" s="272"/>
      <c r="U32" s="426"/>
      <c r="V32" s="272"/>
      <c r="W32" s="272"/>
      <c r="X32" s="272"/>
      <c r="Y32" s="272"/>
    </row>
    <row r="33" spans="1:25">
      <c r="A33" s="2424" t="s">
        <v>862</v>
      </c>
      <c r="B33" s="2421"/>
      <c r="C33" s="2421"/>
      <c r="D33" s="2421"/>
      <c r="E33" s="2421"/>
      <c r="F33" s="2421"/>
      <c r="G33" s="2421"/>
      <c r="H33" s="2421"/>
      <c r="I33" s="2421"/>
      <c r="J33" s="2421"/>
      <c r="K33" s="2421"/>
      <c r="L33" s="2421"/>
      <c r="M33" s="2421"/>
      <c r="N33" s="2421"/>
      <c r="O33" s="2421"/>
      <c r="P33" s="2412">
        <f>SUM(P10:T31)</f>
        <v>0</v>
      </c>
      <c r="Q33" s="2412"/>
      <c r="R33" s="2412"/>
      <c r="S33" s="2412"/>
      <c r="T33" s="2412"/>
      <c r="U33" s="2412">
        <f>SUM(U10:Y31)</f>
        <v>0</v>
      </c>
      <c r="V33" s="2412"/>
      <c r="W33" s="2412"/>
      <c r="X33" s="2412"/>
      <c r="Y33" s="2413"/>
    </row>
    <row r="34" spans="1:25" ht="3.75" customHeight="1">
      <c r="A34" s="272"/>
      <c r="B34" s="272"/>
      <c r="C34" s="272"/>
      <c r="D34" s="272"/>
      <c r="E34" s="272"/>
      <c r="F34" s="272"/>
      <c r="G34" s="272"/>
      <c r="H34" s="272"/>
      <c r="I34" s="272"/>
      <c r="J34" s="272"/>
      <c r="K34" s="272"/>
      <c r="L34" s="272"/>
      <c r="M34" s="272"/>
      <c r="N34" s="272"/>
      <c r="O34" s="272"/>
      <c r="P34" s="426"/>
      <c r="Q34" s="272"/>
      <c r="R34" s="272"/>
      <c r="S34" s="272"/>
      <c r="T34" s="272"/>
      <c r="U34" s="426"/>
      <c r="V34" s="272"/>
      <c r="W34" s="272"/>
      <c r="X34" s="272"/>
      <c r="Y34" s="272"/>
    </row>
    <row r="35" spans="1:25">
      <c r="A35" s="2424" t="s">
        <v>857</v>
      </c>
      <c r="B35" s="2421"/>
      <c r="C35" s="2421"/>
      <c r="D35" s="2421"/>
      <c r="E35" s="2421"/>
      <c r="F35" s="2421"/>
      <c r="G35" s="2421"/>
      <c r="H35" s="2421"/>
      <c r="I35" s="2421"/>
      <c r="J35" s="2421"/>
      <c r="K35" s="2421"/>
      <c r="L35" s="2421"/>
      <c r="M35" s="2421"/>
      <c r="N35" s="429" t="s">
        <v>858</v>
      </c>
      <c r="O35" s="2412">
        <f>P33+P6</f>
        <v>0</v>
      </c>
      <c r="P35" s="2421"/>
      <c r="Q35" s="2421"/>
      <c r="R35" s="2421"/>
      <c r="S35" s="2421"/>
      <c r="T35" s="429" t="s">
        <v>859</v>
      </c>
      <c r="U35" s="2412">
        <f>U33+U6</f>
        <v>0</v>
      </c>
      <c r="V35" s="2412"/>
      <c r="W35" s="2412"/>
      <c r="X35" s="2412"/>
      <c r="Y35" s="2413"/>
    </row>
    <row r="36" spans="1:25">
      <c r="A36" s="430"/>
      <c r="B36" s="430"/>
      <c r="C36" s="430"/>
      <c r="D36" s="430"/>
      <c r="E36" s="430"/>
      <c r="F36" s="430"/>
      <c r="G36" s="430"/>
      <c r="H36" s="430"/>
      <c r="I36" s="430"/>
      <c r="J36" s="272"/>
      <c r="K36" s="272"/>
      <c r="L36" s="272"/>
      <c r="M36" s="272"/>
      <c r="N36" s="272"/>
      <c r="O36" s="272"/>
      <c r="P36" s="426"/>
      <c r="Q36" s="272"/>
      <c r="R36" s="272"/>
      <c r="S36" s="272"/>
      <c r="T36" s="272"/>
      <c r="U36" s="426"/>
      <c r="V36" s="272"/>
      <c r="W36" s="272"/>
      <c r="X36" s="272"/>
      <c r="Y36" s="272"/>
    </row>
    <row r="37" spans="1:25">
      <c r="A37" s="272"/>
      <c r="B37" s="272"/>
      <c r="C37" s="272"/>
      <c r="D37" s="272"/>
      <c r="E37" s="272"/>
      <c r="F37" s="272"/>
      <c r="G37" s="272"/>
      <c r="H37" s="272"/>
      <c r="I37" s="272"/>
      <c r="J37" s="272"/>
      <c r="K37" s="272"/>
      <c r="L37" s="272"/>
      <c r="M37" s="272"/>
      <c r="N37" s="272"/>
      <c r="O37" s="272"/>
      <c r="P37" s="426"/>
      <c r="Q37" s="272"/>
      <c r="R37" s="272"/>
      <c r="S37" s="272"/>
      <c r="T37" s="272"/>
      <c r="U37" s="426"/>
      <c r="V37" s="272"/>
      <c r="W37" s="272"/>
      <c r="X37" s="272"/>
      <c r="Y37" s="272"/>
    </row>
    <row r="38" spans="1:25">
      <c r="A38" s="272"/>
      <c r="B38" s="272"/>
      <c r="C38" s="272"/>
      <c r="D38" s="272"/>
      <c r="E38" s="272"/>
      <c r="F38" s="272"/>
      <c r="G38" s="272"/>
      <c r="H38" s="272"/>
      <c r="I38" s="272"/>
      <c r="J38" s="272"/>
      <c r="K38" s="272"/>
      <c r="L38" s="272"/>
      <c r="M38" s="272"/>
      <c r="N38" s="272"/>
      <c r="O38" s="272"/>
      <c r="P38" s="426"/>
      <c r="Q38" s="272"/>
      <c r="R38" s="272"/>
      <c r="S38" s="272"/>
      <c r="T38" s="272"/>
      <c r="U38" s="426"/>
      <c r="V38" s="272"/>
      <c r="W38" s="272"/>
      <c r="X38" s="272"/>
      <c r="Y38" s="272"/>
    </row>
  </sheetData>
  <sheetProtection algorithmName="SHA-512" hashValue="k20s/BFNUCbOg9AhtlIvC6DoJamW+GuAPqg3psxmQpPZdd20kplJh1G0FXZgn+hqebOw3+cXmXRvd93aYnQywA==" saltValue="niUqjeaIZ1Qj9Zn7+7H0UA==" spinCount="100000" sheet="1" objects="1" scenarios="1"/>
  <mergeCells count="134">
    <mergeCell ref="A20:F20"/>
    <mergeCell ref="G20:L20"/>
    <mergeCell ref="M20:O20"/>
    <mergeCell ref="P20:T20"/>
    <mergeCell ref="U20:Y20"/>
    <mergeCell ref="A18:F18"/>
    <mergeCell ref="G18:L18"/>
    <mergeCell ref="M18:O18"/>
    <mergeCell ref="P18:T18"/>
    <mergeCell ref="U18:Y18"/>
    <mergeCell ref="A19:F19"/>
    <mergeCell ref="G19:L19"/>
    <mergeCell ref="M19:O19"/>
    <mergeCell ref="P19:T19"/>
    <mergeCell ref="U19:Y19"/>
    <mergeCell ref="A16:F16"/>
    <mergeCell ref="G16:L16"/>
    <mergeCell ref="M16:O16"/>
    <mergeCell ref="P16:T16"/>
    <mergeCell ref="U16:Y16"/>
    <mergeCell ref="A17:F17"/>
    <mergeCell ref="G17:L17"/>
    <mergeCell ref="M17:O17"/>
    <mergeCell ref="P17:T17"/>
    <mergeCell ref="U17:Y17"/>
    <mergeCell ref="A14:F14"/>
    <mergeCell ref="G14:L14"/>
    <mergeCell ref="M14:O14"/>
    <mergeCell ref="P14:T14"/>
    <mergeCell ref="U14:Y14"/>
    <mergeCell ref="A15:F15"/>
    <mergeCell ref="G15:L15"/>
    <mergeCell ref="M15:O15"/>
    <mergeCell ref="P15:T15"/>
    <mergeCell ref="U15:Y15"/>
    <mergeCell ref="P11:T11"/>
    <mergeCell ref="U11:Y11"/>
    <mergeCell ref="A12:F12"/>
    <mergeCell ref="G12:L12"/>
    <mergeCell ref="M12:O12"/>
    <mergeCell ref="P12:T12"/>
    <mergeCell ref="U12:Y12"/>
    <mergeCell ref="A13:F13"/>
    <mergeCell ref="G13:L13"/>
    <mergeCell ref="M13:O13"/>
    <mergeCell ref="P13:T13"/>
    <mergeCell ref="U13:Y13"/>
    <mergeCell ref="B1:X1"/>
    <mergeCell ref="B3:C3"/>
    <mergeCell ref="D3:K3"/>
    <mergeCell ref="O3:P3"/>
    <mergeCell ref="Q3:X3"/>
    <mergeCell ref="A21:F21"/>
    <mergeCell ref="A22:F22"/>
    <mergeCell ref="K5:O5"/>
    <mergeCell ref="K6:O6"/>
    <mergeCell ref="A5:I5"/>
    <mergeCell ref="A7:L7"/>
    <mergeCell ref="A10:F10"/>
    <mergeCell ref="G10:L10"/>
    <mergeCell ref="M10:O10"/>
    <mergeCell ref="P10:T10"/>
    <mergeCell ref="U10:Y10"/>
    <mergeCell ref="P8:T9"/>
    <mergeCell ref="U8:Y9"/>
    <mergeCell ref="A8:F9"/>
    <mergeCell ref="G8:L9"/>
    <mergeCell ref="M8:O9"/>
    <mergeCell ref="A11:F11"/>
    <mergeCell ref="G11:L11"/>
    <mergeCell ref="M11:O11"/>
    <mergeCell ref="M30:O30"/>
    <mergeCell ref="M31:O31"/>
    <mergeCell ref="G30:L30"/>
    <mergeCell ref="G31:L31"/>
    <mergeCell ref="A35:M35"/>
    <mergeCell ref="G21:L21"/>
    <mergeCell ref="G22:L22"/>
    <mergeCell ref="G23:L23"/>
    <mergeCell ref="G24:L24"/>
    <mergeCell ref="G25:L25"/>
    <mergeCell ref="G26:L26"/>
    <mergeCell ref="G27:L27"/>
    <mergeCell ref="G28:L28"/>
    <mergeCell ref="G29:L29"/>
    <mergeCell ref="A28:F28"/>
    <mergeCell ref="A29:F29"/>
    <mergeCell ref="A30:F30"/>
    <mergeCell ref="A31:F31"/>
    <mergeCell ref="A23:F23"/>
    <mergeCell ref="A24:F24"/>
    <mergeCell ref="A25:F25"/>
    <mergeCell ref="A26:F26"/>
    <mergeCell ref="A27:F27"/>
    <mergeCell ref="A33:O33"/>
    <mergeCell ref="P24:T24"/>
    <mergeCell ref="P25:T25"/>
    <mergeCell ref="P26:T26"/>
    <mergeCell ref="P27:T27"/>
    <mergeCell ref="P28:T28"/>
    <mergeCell ref="P29:T29"/>
    <mergeCell ref="M21:O21"/>
    <mergeCell ref="M22:O22"/>
    <mergeCell ref="M23:O23"/>
    <mergeCell ref="M24:O24"/>
    <mergeCell ref="M25:O25"/>
    <mergeCell ref="M26:O26"/>
    <mergeCell ref="M27:O27"/>
    <mergeCell ref="M28:O28"/>
    <mergeCell ref="M29:O29"/>
    <mergeCell ref="U33:Y33"/>
    <mergeCell ref="U35:Y35"/>
    <mergeCell ref="U5:Y5"/>
    <mergeCell ref="P5:T5"/>
    <mergeCell ref="P6:T6"/>
    <mergeCell ref="U6:Y6"/>
    <mergeCell ref="O35:S35"/>
    <mergeCell ref="U21:Y21"/>
    <mergeCell ref="U22:Y22"/>
    <mergeCell ref="U23:Y23"/>
    <mergeCell ref="U24:Y24"/>
    <mergeCell ref="U25:Y25"/>
    <mergeCell ref="U26:Y26"/>
    <mergeCell ref="U27:Y27"/>
    <mergeCell ref="U28:Y28"/>
    <mergeCell ref="U29:Y29"/>
    <mergeCell ref="U30:Y30"/>
    <mergeCell ref="U31:Y31"/>
    <mergeCell ref="P30:T30"/>
    <mergeCell ref="P31:T31"/>
    <mergeCell ref="P33:T33"/>
    <mergeCell ref="P21:T21"/>
    <mergeCell ref="P22:T22"/>
    <mergeCell ref="P23:T2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償却④-2</vt:lpstr>
      <vt:lpstr>償却④-1</vt:lpstr>
      <vt:lpstr>償却③-2</vt:lpstr>
      <vt:lpstr>償却③-1</vt:lpstr>
      <vt:lpstr>償却②-2</vt:lpstr>
      <vt:lpstr>償却②-1</vt:lpstr>
      <vt:lpstr>償却①-2</vt:lpstr>
      <vt:lpstr>償却①-1</vt:lpstr>
      <vt:lpstr>申告書作成</vt:lpstr>
      <vt:lpstr>Sheet2</vt:lpstr>
      <vt:lpstr>R7年度市申 (表)</vt:lpstr>
      <vt:lpstr>R7年度市申 (裏）</vt:lpstr>
      <vt:lpstr>医療費の明細書</vt:lpstr>
      <vt:lpstr>'R7年度市申 (表)'!Print_Area</vt:lpstr>
      <vt:lpstr>'R7年度市申 (裏）'!Print_Area</vt:lpstr>
      <vt:lpstr>身体</vt:lpstr>
      <vt:lpstr>精神</vt:lpstr>
      <vt:lpstr>名前リスト</vt:lpstr>
      <vt:lpstr>療育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理栄</dc:creator>
  <cp:lastModifiedBy>大城 亮二</cp:lastModifiedBy>
  <cp:lastPrinted>2024-12-24T04:29:04Z</cp:lastPrinted>
  <dcterms:created xsi:type="dcterms:W3CDTF">2020-11-18T01:10:34Z</dcterms:created>
  <dcterms:modified xsi:type="dcterms:W3CDTF">2024-12-24T04:30:46Z</dcterms:modified>
</cp:coreProperties>
</file>