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v\PriItoman\水道部\002_02_総務課総務係\207_各種調査・報告・回答\06経営比較分析表\令和6年度経営比較分析\"/>
    </mc:Choice>
  </mc:AlternateContent>
  <xr:revisionPtr revIDLastSave="0" documentId="13_ncr:1_{2BB98F30-1C04-4AB4-B5C4-5C2615391218}" xr6:coauthVersionLast="47" xr6:coauthVersionMax="47" xr10:uidLastSave="{00000000-0000-0000-0000-000000000000}"/>
  <workbookProtection workbookAlgorithmName="SHA-512" workbookHashValue="QoRyWM+5w4vtEGtDnFvhR16GStt/6lao7Mzg9g7Arhe43iTMdA44x8quhFcfC23ZkrnTTaUcjy8K+nXV+IKqkQ==" workbookSaltValue="eGQhbB+4e9cp3beLuC0WTw==" workbookSpinCount="100000" lockStructure="1"/>
  <bookViews>
    <workbookView xWindow="28680" yWindow="-120" windowWidth="19440" windowHeight="1488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P10" i="4"/>
  <c r="BB8" i="4"/>
  <c r="AT8" i="4"/>
  <c r="AL8" i="4"/>
  <c r="AD8" i="4"/>
  <c r="W8" i="4"/>
  <c r="P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<sst xmlns="http://schemas.openxmlformats.org/spreadsheetml/2006/main" count="228" uniqueCount="114">
  <si>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</si>
  <si>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</si>
  <si>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</si>
  <si>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</si>
  <si>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</si>
  <si>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</si>
  <si>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</si>
  <si>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</si>
  <si>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</si>
  <si>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</si>
  <si>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</si>
  <si>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</si>
  <si>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</si>
  <si>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</si>
  <si>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</si>
  <si>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</si>
  <si>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</si>
  <si>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</si>
  <si>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</si>
  <si>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</si>
  <si>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</si>
  <si>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</si>
  <si>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</si>
  <si>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</si>
  <si>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</si>
  <si>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</si>
  <si>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</si>
  <si>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</si>
  <si>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</si>
  <si>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</si>
  <si>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</si>
  <si>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</si>
  <si>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</si>
  <si>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</si>
  <si>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</si>
  <si>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</si>
  <si>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</si>
  <si>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</si>
  <si>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</si>
  <si>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</si>
  <si>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</si>
  <si>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</si>
  <si>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</si>
  <si>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</si>
  <si>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</si>
  <si>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</si>
  <si>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</si>
  <si>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</si>
  <si>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</si>
  <si>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</si>
  <si>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</si>
  <si>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</si>
  <si>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</si>
  <si>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</si>
  <si>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</si>
  <si>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</si>
  <si>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</si>
  <si>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</si>
  <si>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</si>
  <si>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</si>
  <si>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</si>
  <si>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</si>
  <si>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</si>
  <si>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</si>
  <si>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</si>
  <si>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</si>
  <si>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</si>
  <si>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</si>
  <si>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</si>
  <si>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</si>
  <si>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</si>
  <si>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</si>
  <si>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</si>
  <si>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</si>
  <si>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</si>
  <si>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</si>
  <si>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</si>
  <si>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</si>
  <si>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</si>
  <si>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</si>
  <si>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</si>
  <si>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</si>
  <si>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</si>
  <si>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</si>
  <si>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</si>
  <si>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</si>
  <si>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</si>
  <si>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</si>
  <si>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</si>
  <si>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</si>
  <si>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</si>
  <si>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</si>
  <si>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</si>
  <si>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糸満市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</si>
  <si>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</si>
  <si>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</si>
  <si>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</si>
  <si>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</si>
  <si>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</si>
  <si>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</si>
  <si>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</si>
  <si>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</si>
  <si>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</si>
  <si>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</si>
  <si>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</si>
  <si>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</si>
  <si>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</si>
  <si>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</si>
  <si>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</si>
  <si>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</si>
  <si>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</si>
  <si>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経営状況は、現在のところ良好と判断できるが、
今後は経年劣化による老朽施設や管路の更新、耐震化での事業費の増加が見込まれることから、より一層の計画的経営健全化を行う必要がある。</t>
    <rPh sb="25" eb="27">
      <t>コンゴ</t>
    </rPh>
    <rPh sb="28" eb="30">
      <t>ケイネン</t>
    </rPh>
    <rPh sb="30" eb="32">
      <t>レッカ</t>
    </rPh>
    <rPh sb="35" eb="37">
      <t>ロウキュウ</t>
    </rPh>
    <rPh sb="37" eb="39">
      <t>シセツ</t>
    </rPh>
    <rPh sb="40" eb="42">
      <t>カンロ</t>
    </rPh>
    <rPh sb="43" eb="45">
      <t>コウシン</t>
    </rPh>
    <rPh sb="46" eb="49">
      <t>タイシンカ</t>
    </rPh>
    <rPh sb="51" eb="54">
      <t>ジギョウヒ</t>
    </rPh>
    <rPh sb="55" eb="57">
      <t>ゾウカ</t>
    </rPh>
    <rPh sb="58" eb="60">
      <t>ミコ</t>
    </rPh>
    <rPh sb="70" eb="72">
      <t>イッソウ</t>
    </rPh>
    <rPh sb="73" eb="76">
      <t>ケイカクテキ</t>
    </rPh>
    <rPh sb="76" eb="78">
      <t>ケイエイ</t>
    </rPh>
    <rPh sb="78" eb="81">
      <t>ケンゼンカ</t>
    </rPh>
    <rPh sb="82" eb="83">
      <t>オコナ</t>
    </rPh>
    <rPh sb="84" eb="86">
      <t>ヒツヨウ</t>
    </rPh>
    <phoneticPr fontId="4"/>
  </si>
  <si>
    <t>①経常収支比率
  各年度とも１００％をこえ全国平均値よりも上回ったことから健全な状態であり、今後も維持できるよう能率的・効果的な運営に努める。
②累積欠損金比率
  累積欠損金比率が０％のため、健全である。
③流動比率
  各年度とも平均値を上回っていることから健全な状態である。
④企業債残高対給水収益比率
  各年度とも平均値より低い状況であり良好であるが、今後施設等の更新が増加するため、比率は将来的に高まる見込みである。
⑤料金回収率
  各年度とも１００％を超え、平均値も概ね上回っており、今後も回収率の向上に努める。
⑥給水原価
  令和６年度は類似団体平均値を上回っており、施設の老朽化が進む中、適切な維持管理に努め継続して経営改善の検討を行っていく必要がある。
⑦施設利用率
  各年度とも平均値よりも高い値を維持している事から効率的に推移している。
⑧有収率
  各年度とも平均値よりも高い値を維持している。今後とも維持していくため、計画的な管路更新が必要である。</t>
    <rPh sb="22" eb="24">
      <t>ゼンコク</t>
    </rPh>
    <rPh sb="24" eb="26">
      <t>ヘイキン</t>
    </rPh>
    <rPh sb="26" eb="27">
      <t>チ</t>
    </rPh>
    <rPh sb="41" eb="43">
      <t>ジョウタイ</t>
    </rPh>
    <rPh sb="47" eb="49">
      <t>コンゴ</t>
    </rPh>
    <rPh sb="50" eb="52">
      <t>イジ</t>
    </rPh>
    <rPh sb="57" eb="60">
      <t>ノウリツテキ</t>
    </rPh>
    <rPh sb="61" eb="64">
      <t>コウカテキ</t>
    </rPh>
    <rPh sb="65" eb="67">
      <t>ウンエイ</t>
    </rPh>
    <rPh sb="68" eb="69">
      <t>ツト</t>
    </rPh>
    <rPh sb="238" eb="241">
      <t>カクネンド</t>
    </rPh>
    <rPh sb="248" eb="249">
      <t>コ</t>
    </rPh>
    <rPh sb="251" eb="254">
      <t>ヘイキンチ</t>
    </rPh>
    <rPh sb="255" eb="256">
      <t>オオム</t>
    </rPh>
    <rPh sb="286" eb="287">
      <t>アタイ</t>
    </rPh>
    <rPh sb="288" eb="289">
      <t>ウエ</t>
    </rPh>
    <rPh sb="289" eb="290">
      <t>マワ</t>
    </rPh>
    <phoneticPr fontId="4"/>
  </si>
  <si>
    <r>
      <t xml:space="preserve">①有形固定資産減価償却率
  老朽資産が増加していることから、計画的に更新を図っていく必要がある。
②管路経年化比率
  今後、老朽化が増加傾向になることから、計画的に管路の更新が必要である。
③管路更新率
 </t>
    </r>
    <r>
      <rPr>
        <sz val="11"/>
        <rFont val="ＭＳ ゴシック"/>
        <family val="3"/>
        <charset val="128"/>
      </rPr>
      <t xml:space="preserve"> 令和6年度は　類似団体平均値よりも低い状況であり、国庫補助事業の状況を踏まえ今後も耐震化や老朽管路を計画的に更新する必要がある。</t>
    </r>
    <rPh sb="106" eb="108">
      <t>レイワ</t>
    </rPh>
    <rPh sb="109" eb="111">
      <t>ネンド</t>
    </rPh>
    <rPh sb="123" eb="124">
      <t>ヒク</t>
    </rPh>
    <rPh sb="125" eb="127">
      <t>ジョウキョウ</t>
    </rPh>
    <rPh sb="147" eb="150">
      <t>タイシンカ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</si>
</sst>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0.65</c:v>
                </c:pt>
                <c:pt idx="1">
                  <c:v>0.19</c:v>
                </c:pt>
                <c:pt idx="2">
                  <c:v>0.69</c:v>
                </c:pt>
                <c:pt idx="3">
                  <c:v>-0.14000000000000001</c:v>
                </c:pt>
                <c:pt idx="4">
                  <c:v>0.26</c:v>
                </c:pt>
              </c:numCache>
            </c:numRef>
          </c:val>
          <c:extLst>
            <c:ext xmlns:c16="http://schemas.microsoft.com/office/drawing/2014/chart" uri="{C3380CC4-5D6E-409C-BE32-E72D297353CC}">
              <c16:uniqueId val="{00000000-3E10-4575-AEAC-51E58C6C98F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3E10-4575-AEAC-51E58C6C98F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76.31</c:v>
                </c:pt>
                <c:pt idx="1">
                  <c:v>76.63</c:v>
                </c:pt>
                <c:pt idx="2">
                  <c:v>77.790000000000006</c:v>
                </c:pt>
                <c:pt idx="3">
                  <c:v>78.209999999999994</c:v>
                </c:pt>
                <c:pt idx="4">
                  <c:v>77.319999999999993</c:v>
                </c:pt>
              </c:numCache>
            </c:numRef>
          </c:val>
          <c:extLst>
            <c:ext xmlns:c16="http://schemas.microsoft.com/office/drawing/2014/chart" uri="{C3380CC4-5D6E-409C-BE32-E72D297353CC}">
              <c16:uniqueId val="{00000000-DE5B-46E3-86E9-FDD66DC17C6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DE5B-46E3-86E9-FDD66DC17C6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94.42</c:v>
                </c:pt>
                <c:pt idx="1">
                  <c:v>94.02</c:v>
                </c:pt>
                <c:pt idx="2">
                  <c:v>94.45</c:v>
                </c:pt>
                <c:pt idx="3">
                  <c:v>95.6</c:v>
                </c:pt>
                <c:pt idx="4">
                  <c:v>95.03</c:v>
                </c:pt>
              </c:numCache>
            </c:numRef>
          </c:val>
          <c:extLst>
            <c:ext xmlns:c16="http://schemas.microsoft.com/office/drawing/2014/chart" uri="{C3380CC4-5D6E-409C-BE32-E72D297353CC}">
              <c16:uniqueId val="{00000000-A8F0-4FBE-B8A4-593C602E2E4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A8F0-4FBE-B8A4-593C602E2E4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110.87</c:v>
                </c:pt>
                <c:pt idx="1">
                  <c:v>114.1</c:v>
                </c:pt>
                <c:pt idx="2">
                  <c:v>114.08</c:v>
                </c:pt>
                <c:pt idx="3">
                  <c:v>118.11</c:v>
                </c:pt>
                <c:pt idx="4">
                  <c:v>111.6</c:v>
                </c:pt>
              </c:numCache>
            </c:numRef>
          </c:val>
          <c:extLst>
            <c:ext xmlns:c16="http://schemas.microsoft.com/office/drawing/2014/chart" uri="{C3380CC4-5D6E-409C-BE32-E72D297353CC}">
              <c16:uniqueId val="{00000000-4E68-4EF3-8FE2-AF72697C698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4E68-4EF3-8FE2-AF72697C698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56.08</c:v>
                </c:pt>
                <c:pt idx="1">
                  <c:v>56.87</c:v>
                </c:pt>
                <c:pt idx="2">
                  <c:v>56.64</c:v>
                </c:pt>
                <c:pt idx="3">
                  <c:v>58.15</c:v>
                </c:pt>
                <c:pt idx="4">
                  <c:v>59.04</c:v>
                </c:pt>
              </c:numCache>
            </c:numRef>
          </c:val>
          <c:extLst>
            <c:ext xmlns:c16="http://schemas.microsoft.com/office/drawing/2014/chart" uri="{C3380CC4-5D6E-409C-BE32-E72D297353CC}">
              <c16:uniqueId val="{00000000-8910-4770-9821-CEBCE8BB56D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8910-4770-9821-CEBCE8BB56D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15.85</c:v>
                </c:pt>
                <c:pt idx="1">
                  <c:v>24.64</c:v>
                </c:pt>
                <c:pt idx="2">
                  <c:v>25.06</c:v>
                </c:pt>
                <c:pt idx="3">
                  <c:v>30.52</c:v>
                </c:pt>
                <c:pt idx="4">
                  <c:v>46.56</c:v>
                </c:pt>
              </c:numCache>
            </c:numRef>
          </c:val>
          <c:extLst>
            <c:ext xmlns:c16="http://schemas.microsoft.com/office/drawing/2014/chart" uri="{C3380CC4-5D6E-409C-BE32-E72D297353CC}">
              <c16:uniqueId val="{00000000-B5C8-4094-9A33-FE9D0E100D5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B5C8-4094-9A33-FE9D0E100D5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A4-40E3-B39A-CE9C9C4C6D6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07A4-40E3-B39A-CE9C9C4C6D6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804.34</c:v>
                </c:pt>
                <c:pt idx="1">
                  <c:v>827.2</c:v>
                </c:pt>
                <c:pt idx="2">
                  <c:v>882.91</c:v>
                </c:pt>
                <c:pt idx="3">
                  <c:v>1006.09</c:v>
                </c:pt>
                <c:pt idx="4">
                  <c:v>1347.73</c:v>
                </c:pt>
              </c:numCache>
            </c:numRef>
          </c:val>
          <c:extLst>
            <c:ext xmlns:c16="http://schemas.microsoft.com/office/drawing/2014/chart" uri="{C3380CC4-5D6E-409C-BE32-E72D297353CC}">
              <c16:uniqueId val="{00000000-4F1C-4824-A54B-9F257F64634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4F1C-4824-A54B-9F257F64634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14.9</c:v>
                </c:pt>
                <c:pt idx="1">
                  <c:v>11.23</c:v>
                </c:pt>
                <c:pt idx="2">
                  <c:v>8.6300000000000008</c:v>
                </c:pt>
                <c:pt idx="3">
                  <c:v>5.5</c:v>
                </c:pt>
                <c:pt idx="4">
                  <c:v>3.64</c:v>
                </c:pt>
              </c:numCache>
            </c:numRef>
          </c:val>
          <c:extLst>
            <c:ext xmlns:c16="http://schemas.microsoft.com/office/drawing/2014/chart" uri="{C3380CC4-5D6E-409C-BE32-E72D297353CC}">
              <c16:uniqueId val="{00000000-CC1E-4FAC-9BCF-1EC5F51EC8E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CC1E-4FAC-9BCF-1EC5F51EC8E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106.1</c:v>
                </c:pt>
                <c:pt idx="1">
                  <c:v>109.7</c:v>
                </c:pt>
                <c:pt idx="2">
                  <c:v>105.84</c:v>
                </c:pt>
                <c:pt idx="3">
                  <c:v>115.89</c:v>
                </c:pt>
                <c:pt idx="4">
                  <c:v>108.57</c:v>
                </c:pt>
              </c:numCache>
            </c:numRef>
          </c:val>
          <c:extLst>
            <c:ext xmlns:c16="http://schemas.microsoft.com/office/drawing/2014/chart" uri="{C3380CC4-5D6E-409C-BE32-E72D297353CC}">
              <c16:uniqueId val="{00000000-9F1C-4802-9030-995139817DB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9F1C-4802-9030-995139817DB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175.65</c:v>
                </c:pt>
                <c:pt idx="1">
                  <c:v>179.41</c:v>
                </c:pt>
                <c:pt idx="2">
                  <c:v>178.19</c:v>
                </c:pt>
                <c:pt idx="3">
                  <c:v>172.89</c:v>
                </c:pt>
                <c:pt idx="4">
                  <c:v>184.13</c:v>
                </c:pt>
              </c:numCache>
            </c:numRef>
          </c:val>
          <c:extLst>
            <c:ext xmlns:c16="http://schemas.microsoft.com/office/drawing/2014/chart" uri="{C3380CC4-5D6E-409C-BE32-E72D297353CC}">
              <c16:uniqueId val="{00000000-4DC9-428E-88F2-3F1633A7587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4DC9-428E-88F2-3F1633A7587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9" zoomScale="80" zoomScaleNormal="80" workbookViewId="0">
      <selection activeCell="AY57" sqref="AY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沖縄県　糸満市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A4</v>
      </c>
      <c r="X8" s="77"/>
      <c r="Y8" s="77"/>
      <c r="Z8" s="77"/>
      <c r="AA8" s="77"/>
      <c r="AB8" s="77"/>
      <c r="AC8" s="77"/>
      <c r="AD8" s="77" t="str">
        <f>データ!$M$6</f>
        <v>非設置</v>
      </c>
      <c r="AE8" s="77"/>
      <c r="AF8" s="77"/>
      <c r="AG8" s="77"/>
      <c r="AH8" s="77"/>
      <c r="AI8" s="77"/>
      <c r="AJ8" s="77"/>
      <c r="AK8" s="2"/>
      <c r="AL8" s="68">
        <f>データ!$R$6</f>
        <v>62250</v>
      </c>
      <c r="AM8" s="68"/>
      <c r="AN8" s="68"/>
      <c r="AO8" s="68"/>
      <c r="AP8" s="68"/>
      <c r="AQ8" s="68"/>
      <c r="AR8" s="68"/>
      <c r="AS8" s="68"/>
      <c r="AT8" s="36">
        <f>データ!$S$6</f>
        <v>46.6</v>
      </c>
      <c r="AU8" s="37"/>
      <c r="AV8" s="37"/>
      <c r="AW8" s="37"/>
      <c r="AX8" s="37"/>
      <c r="AY8" s="37"/>
      <c r="AZ8" s="37"/>
      <c r="BA8" s="37"/>
      <c r="BB8" s="57">
        <f>データ!$T$6</f>
        <v>1335.84</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97.36</v>
      </c>
      <c r="J10" s="37"/>
      <c r="K10" s="37"/>
      <c r="L10" s="37"/>
      <c r="M10" s="37"/>
      <c r="N10" s="37"/>
      <c r="O10" s="67"/>
      <c r="P10" s="57">
        <f>データ!$P$6</f>
        <v>100</v>
      </c>
      <c r="Q10" s="57"/>
      <c r="R10" s="57"/>
      <c r="S10" s="57"/>
      <c r="T10" s="57"/>
      <c r="U10" s="57"/>
      <c r="V10" s="57"/>
      <c r="W10" s="68">
        <f>データ!$Q$6</f>
        <v>3483</v>
      </c>
      <c r="X10" s="68"/>
      <c r="Y10" s="68"/>
      <c r="Z10" s="68"/>
      <c r="AA10" s="68"/>
      <c r="AB10" s="68"/>
      <c r="AC10" s="68"/>
      <c r="AD10" s="2"/>
      <c r="AE10" s="2"/>
      <c r="AF10" s="2"/>
      <c r="AG10" s="2"/>
      <c r="AH10" s="2"/>
      <c r="AI10" s="2"/>
      <c r="AJ10" s="2"/>
      <c r="AK10" s="2"/>
      <c r="AL10" s="68">
        <f>データ!$U$6</f>
        <v>61898</v>
      </c>
      <c r="AM10" s="68"/>
      <c r="AN10" s="68"/>
      <c r="AO10" s="68"/>
      <c r="AP10" s="68"/>
      <c r="AQ10" s="68"/>
      <c r="AR10" s="68"/>
      <c r="AS10" s="68"/>
      <c r="AT10" s="36">
        <f>データ!$V$6</f>
        <v>46.6</v>
      </c>
      <c r="AU10" s="37"/>
      <c r="AV10" s="37"/>
      <c r="AW10" s="37"/>
      <c r="AX10" s="37"/>
      <c r="AY10" s="37"/>
      <c r="AZ10" s="37"/>
      <c r="BA10" s="37"/>
      <c r="BB10" s="57">
        <f>データ!$W$6</f>
        <v>1328.28</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113</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111</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U6xE5+OzNkep+GB7i5zrqGjclBRhjR3yR1smF6B+ulXuxCqjPREk1ym3fOI+U4isiTc0b0kSz/xjEDYVst9bJg==" saltValue="K0U4Ef9LjWzEpR8YaWZMm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472107</v>
      </c>
      <c r="D6" s="20">
        <f t="shared" si="3"/>
        <v>46</v>
      </c>
      <c r="E6" s="20">
        <f t="shared" si="3"/>
        <v>1</v>
      </c>
      <c r="F6" s="20">
        <f t="shared" si="3"/>
        <v>0</v>
      </c>
      <c r="G6" s="20">
        <f t="shared" si="3"/>
        <v>1</v>
      </c>
      <c r="H6" s="20" t="str">
        <f t="shared" si="3"/>
        <v>沖縄県　糸満市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97.36</v>
      </c>
      <c r="P6" s="21">
        <f t="shared" si="3"/>
        <v>100</v>
      </c>
      <c r="Q6" s="21">
        <f t="shared" si="3"/>
        <v>3483</v>
      </c>
      <c r="R6" s="21">
        <f t="shared" si="3"/>
        <v>62250</v>
      </c>
      <c r="S6" s="21">
        <f t="shared" si="3"/>
        <v>46.6</v>
      </c>
      <c r="T6" s="21">
        <f t="shared" si="3"/>
        <v>1335.84</v>
      </c>
      <c r="U6" s="21">
        <f t="shared" si="3"/>
        <v>61898</v>
      </c>
      <c r="V6" s="21">
        <f t="shared" si="3"/>
        <v>46.6</v>
      </c>
      <c r="W6" s="21">
        <f t="shared" si="3"/>
        <v>1328.28</v>
      </c>
      <c r="X6" s="22">
        <f>IF(X7="",NA(),X7)</f>
        <v>110.87</v>
      </c>
      <c r="Y6" s="22">
        <f t="shared" ref="Y6:AG6" si="4">IF(Y7="",NA(),Y7)</f>
        <v>114.1</v>
      </c>
      <c r="Z6" s="22">
        <f t="shared" si="4"/>
        <v>114.08</v>
      </c>
      <c r="AA6" s="22">
        <f t="shared" si="4"/>
        <v>118.11</v>
      </c>
      <c r="AB6" s="22">
        <f t="shared" si="4"/>
        <v>111.6</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804.34</v>
      </c>
      <c r="AU6" s="22">
        <f t="shared" ref="AU6:BC6" si="6">IF(AU7="",NA(),AU7)</f>
        <v>827.2</v>
      </c>
      <c r="AV6" s="22">
        <f t="shared" si="6"/>
        <v>882.91</v>
      </c>
      <c r="AW6" s="22">
        <f t="shared" si="6"/>
        <v>1006.09</v>
      </c>
      <c r="AX6" s="22">
        <f t="shared" si="6"/>
        <v>1347.73</v>
      </c>
      <c r="AY6" s="22">
        <f t="shared" si="6"/>
        <v>350.79</v>
      </c>
      <c r="AZ6" s="22">
        <f t="shared" si="6"/>
        <v>354.57</v>
      </c>
      <c r="BA6" s="22">
        <f t="shared" si="6"/>
        <v>357.74</v>
      </c>
      <c r="BB6" s="22">
        <f t="shared" si="6"/>
        <v>344.88</v>
      </c>
      <c r="BC6" s="22">
        <f t="shared" si="6"/>
        <v>326.02</v>
      </c>
      <c r="BD6" s="21" t="str">
        <f>IF(BD7="","",IF(BD7="-","【-】","【"&amp;SUBSTITUTE(TEXT(BD7,"#,##0.00"),"-","△")&amp;"】"))</f>
        <v>【239.69】</v>
      </c>
      <c r="BE6" s="22">
        <f>IF(BE7="",NA(),BE7)</f>
        <v>14.9</v>
      </c>
      <c r="BF6" s="22">
        <f t="shared" ref="BF6:BN6" si="7">IF(BF7="",NA(),BF7)</f>
        <v>11.23</v>
      </c>
      <c r="BG6" s="22">
        <f t="shared" si="7"/>
        <v>8.6300000000000008</v>
      </c>
      <c r="BH6" s="22">
        <f t="shared" si="7"/>
        <v>5.5</v>
      </c>
      <c r="BI6" s="22">
        <f t="shared" si="7"/>
        <v>3.64</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106.1</v>
      </c>
      <c r="BQ6" s="22">
        <f t="shared" ref="BQ6:BY6" si="8">IF(BQ7="",NA(),BQ7)</f>
        <v>109.7</v>
      </c>
      <c r="BR6" s="22">
        <f t="shared" si="8"/>
        <v>105.84</v>
      </c>
      <c r="BS6" s="22">
        <f t="shared" si="8"/>
        <v>115.89</v>
      </c>
      <c r="BT6" s="22">
        <f t="shared" si="8"/>
        <v>108.57</v>
      </c>
      <c r="BU6" s="22">
        <f t="shared" si="8"/>
        <v>100.85</v>
      </c>
      <c r="BV6" s="22">
        <f t="shared" si="8"/>
        <v>103.79</v>
      </c>
      <c r="BW6" s="22">
        <f t="shared" si="8"/>
        <v>98.3</v>
      </c>
      <c r="BX6" s="22">
        <f t="shared" si="8"/>
        <v>98.89</v>
      </c>
      <c r="BY6" s="22">
        <f t="shared" si="8"/>
        <v>99.25</v>
      </c>
      <c r="BZ6" s="21" t="str">
        <f>IF(BZ7="","",IF(BZ7="-","【-】","【"&amp;SUBSTITUTE(TEXT(BZ7,"#,##0.00"),"-","△")&amp;"】"))</f>
        <v>【97.59】</v>
      </c>
      <c r="CA6" s="22">
        <f>IF(CA7="",NA(),CA7)</f>
        <v>175.65</v>
      </c>
      <c r="CB6" s="22">
        <f t="shared" ref="CB6:CJ6" si="9">IF(CB7="",NA(),CB7)</f>
        <v>179.41</v>
      </c>
      <c r="CC6" s="22">
        <f t="shared" si="9"/>
        <v>178.19</v>
      </c>
      <c r="CD6" s="22">
        <f t="shared" si="9"/>
        <v>172.89</v>
      </c>
      <c r="CE6" s="22">
        <f t="shared" si="9"/>
        <v>184.13</v>
      </c>
      <c r="CF6" s="22">
        <f t="shared" si="9"/>
        <v>167.1</v>
      </c>
      <c r="CG6" s="22">
        <f t="shared" si="9"/>
        <v>167.86</v>
      </c>
      <c r="CH6" s="22">
        <f t="shared" si="9"/>
        <v>173.68</v>
      </c>
      <c r="CI6" s="22">
        <f t="shared" si="9"/>
        <v>174.52</v>
      </c>
      <c r="CJ6" s="22">
        <f t="shared" si="9"/>
        <v>178.92</v>
      </c>
      <c r="CK6" s="21" t="str">
        <f>IF(CK7="","",IF(CK7="-","【-】","【"&amp;SUBSTITUTE(TEXT(CK7,"#,##0.00"),"-","△")&amp;"】"))</f>
        <v>【181.66】</v>
      </c>
      <c r="CL6" s="22">
        <f>IF(CL7="",NA(),CL7)</f>
        <v>76.31</v>
      </c>
      <c r="CM6" s="22">
        <f t="shared" ref="CM6:CU6" si="10">IF(CM7="",NA(),CM7)</f>
        <v>76.63</v>
      </c>
      <c r="CN6" s="22">
        <f t="shared" si="10"/>
        <v>77.790000000000006</v>
      </c>
      <c r="CO6" s="22">
        <f t="shared" si="10"/>
        <v>78.209999999999994</v>
      </c>
      <c r="CP6" s="22">
        <f t="shared" si="10"/>
        <v>77.319999999999993</v>
      </c>
      <c r="CQ6" s="22">
        <f t="shared" si="10"/>
        <v>59.91</v>
      </c>
      <c r="CR6" s="22">
        <f t="shared" si="10"/>
        <v>59.4</v>
      </c>
      <c r="CS6" s="22">
        <f t="shared" si="10"/>
        <v>59.24</v>
      </c>
      <c r="CT6" s="22">
        <f t="shared" si="10"/>
        <v>58.77</v>
      </c>
      <c r="CU6" s="22">
        <f t="shared" si="10"/>
        <v>59.17</v>
      </c>
      <c r="CV6" s="21" t="str">
        <f>IF(CV7="","",IF(CV7="-","【-】","【"&amp;SUBSTITUTE(TEXT(CV7,"#,##0.00"),"-","△")&amp;"】"))</f>
        <v>【60.21】</v>
      </c>
      <c r="CW6" s="22">
        <f>IF(CW7="",NA(),CW7)</f>
        <v>94.42</v>
      </c>
      <c r="CX6" s="22">
        <f t="shared" ref="CX6:DF6" si="11">IF(CX7="",NA(),CX7)</f>
        <v>94.02</v>
      </c>
      <c r="CY6" s="22">
        <f t="shared" si="11"/>
        <v>94.45</v>
      </c>
      <c r="CZ6" s="22">
        <f t="shared" si="11"/>
        <v>95.6</v>
      </c>
      <c r="DA6" s="22">
        <f t="shared" si="11"/>
        <v>95.03</v>
      </c>
      <c r="DB6" s="22">
        <f t="shared" si="11"/>
        <v>87.26</v>
      </c>
      <c r="DC6" s="22">
        <f t="shared" si="11"/>
        <v>87.57</v>
      </c>
      <c r="DD6" s="22">
        <f t="shared" si="11"/>
        <v>87.26</v>
      </c>
      <c r="DE6" s="22">
        <f t="shared" si="11"/>
        <v>86.95</v>
      </c>
      <c r="DF6" s="22">
        <f t="shared" si="11"/>
        <v>86.58</v>
      </c>
      <c r="DG6" s="21" t="str">
        <f>IF(DG7="","",IF(DG7="-","【-】","【"&amp;SUBSTITUTE(TEXT(DG7,"#,##0.00"),"-","△")&amp;"】"))</f>
        <v>【89.21】</v>
      </c>
      <c r="DH6" s="22">
        <f>IF(DH7="",NA(),DH7)</f>
        <v>56.08</v>
      </c>
      <c r="DI6" s="22">
        <f t="shared" ref="DI6:DQ6" si="12">IF(DI7="",NA(),DI7)</f>
        <v>56.87</v>
      </c>
      <c r="DJ6" s="22">
        <f t="shared" si="12"/>
        <v>56.64</v>
      </c>
      <c r="DK6" s="22">
        <f t="shared" si="12"/>
        <v>58.15</v>
      </c>
      <c r="DL6" s="22">
        <f t="shared" si="12"/>
        <v>59.04</v>
      </c>
      <c r="DM6" s="22">
        <f t="shared" si="12"/>
        <v>49.2</v>
      </c>
      <c r="DN6" s="22">
        <f t="shared" si="12"/>
        <v>50.01</v>
      </c>
      <c r="DO6" s="22">
        <f t="shared" si="12"/>
        <v>50.99</v>
      </c>
      <c r="DP6" s="22">
        <f t="shared" si="12"/>
        <v>51.79</v>
      </c>
      <c r="DQ6" s="22">
        <f t="shared" si="12"/>
        <v>52.02</v>
      </c>
      <c r="DR6" s="21" t="str">
        <f>IF(DR7="","",IF(DR7="-","【-】","【"&amp;SUBSTITUTE(TEXT(DR7,"#,##0.00"),"-","△")&amp;"】"))</f>
        <v>【52.41】</v>
      </c>
      <c r="DS6" s="22">
        <f>IF(DS7="",NA(),DS7)</f>
        <v>15.85</v>
      </c>
      <c r="DT6" s="22">
        <f t="shared" ref="DT6:EB6" si="13">IF(DT7="",NA(),DT7)</f>
        <v>24.64</v>
      </c>
      <c r="DU6" s="22">
        <f t="shared" si="13"/>
        <v>25.06</v>
      </c>
      <c r="DV6" s="22">
        <f t="shared" si="13"/>
        <v>30.52</v>
      </c>
      <c r="DW6" s="22">
        <f t="shared" si="13"/>
        <v>46.56</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0.65</v>
      </c>
      <c r="EE6" s="22">
        <f t="shared" ref="EE6:EM6" si="14">IF(EE7="",NA(),EE7)</f>
        <v>0.19</v>
      </c>
      <c r="EF6" s="22">
        <f t="shared" si="14"/>
        <v>0.69</v>
      </c>
      <c r="EG6" s="22">
        <f t="shared" si="14"/>
        <v>-0.14000000000000001</v>
      </c>
      <c r="EH6" s="22">
        <f t="shared" si="14"/>
        <v>0.26</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472107</v>
      </c>
      <c r="D7" s="24">
        <v>46</v>
      </c>
      <c r="E7" s="24">
        <v>1</v>
      </c>
      <c r="F7" s="24">
        <v>0</v>
      </c>
      <c r="G7" s="24">
        <v>1</v>
      </c>
      <c r="H7" s="24" t="s">
        <v>93</v>
      </c>
      <c r="I7" s="24" t="s">
        <v>94</v>
      </c>
      <c r="J7" s="24" t="s">
        <v>95</v>
      </c>
      <c r="K7" s="24" t="s">
        <v>96</v>
      </c>
      <c r="L7" s="24" t="s">
        <v>97</v>
      </c>
      <c r="M7" s="24" t="s">
        <v>98</v>
      </c>
      <c r="N7" s="25" t="s">
        <v>99</v>
      </c>
      <c r="O7" s="25">
        <v>97.36</v>
      </c>
      <c r="P7" s="25">
        <v>100</v>
      </c>
      <c r="Q7" s="25">
        <v>3483</v>
      </c>
      <c r="R7" s="25">
        <v>62250</v>
      </c>
      <c r="S7" s="25">
        <v>46.6</v>
      </c>
      <c r="T7" s="25">
        <v>1335.84</v>
      </c>
      <c r="U7" s="25">
        <v>61898</v>
      </c>
      <c r="V7" s="25">
        <v>46.6</v>
      </c>
      <c r="W7" s="25">
        <v>1328.28</v>
      </c>
      <c r="X7" s="25">
        <v>110.87</v>
      </c>
      <c r="Y7" s="25">
        <v>114.1</v>
      </c>
      <c r="Z7" s="25">
        <v>114.08</v>
      </c>
      <c r="AA7" s="25">
        <v>118.11</v>
      </c>
      <c r="AB7" s="25">
        <v>111.6</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804.34</v>
      </c>
      <c r="AU7" s="25">
        <v>827.2</v>
      </c>
      <c r="AV7" s="25">
        <v>882.91</v>
      </c>
      <c r="AW7" s="25">
        <v>1006.09</v>
      </c>
      <c r="AX7" s="25">
        <v>1347.73</v>
      </c>
      <c r="AY7" s="25">
        <v>350.79</v>
      </c>
      <c r="AZ7" s="25">
        <v>354.57</v>
      </c>
      <c r="BA7" s="25">
        <v>357.74</v>
      </c>
      <c r="BB7" s="25">
        <v>344.88</v>
      </c>
      <c r="BC7" s="25">
        <v>326.02</v>
      </c>
      <c r="BD7" s="25">
        <v>239.69</v>
      </c>
      <c r="BE7" s="25">
        <v>14.9</v>
      </c>
      <c r="BF7" s="25">
        <v>11.23</v>
      </c>
      <c r="BG7" s="25">
        <v>8.6300000000000008</v>
      </c>
      <c r="BH7" s="25">
        <v>5.5</v>
      </c>
      <c r="BI7" s="25">
        <v>3.64</v>
      </c>
      <c r="BJ7" s="25">
        <v>322.92</v>
      </c>
      <c r="BK7" s="25">
        <v>303.45999999999998</v>
      </c>
      <c r="BL7" s="25">
        <v>307.27999999999997</v>
      </c>
      <c r="BM7" s="25">
        <v>304.02</v>
      </c>
      <c r="BN7" s="25">
        <v>300.54000000000002</v>
      </c>
      <c r="BO7" s="25">
        <v>264.86</v>
      </c>
      <c r="BP7" s="25">
        <v>106.1</v>
      </c>
      <c r="BQ7" s="25">
        <v>109.7</v>
      </c>
      <c r="BR7" s="25">
        <v>105.84</v>
      </c>
      <c r="BS7" s="25">
        <v>115.89</v>
      </c>
      <c r="BT7" s="25">
        <v>108.57</v>
      </c>
      <c r="BU7" s="25">
        <v>100.85</v>
      </c>
      <c r="BV7" s="25">
        <v>103.79</v>
      </c>
      <c r="BW7" s="25">
        <v>98.3</v>
      </c>
      <c r="BX7" s="25">
        <v>98.89</v>
      </c>
      <c r="BY7" s="25">
        <v>99.25</v>
      </c>
      <c r="BZ7" s="25">
        <v>97.59</v>
      </c>
      <c r="CA7" s="25">
        <v>175.65</v>
      </c>
      <c r="CB7" s="25">
        <v>179.41</v>
      </c>
      <c r="CC7" s="25">
        <v>178.19</v>
      </c>
      <c r="CD7" s="25">
        <v>172.89</v>
      </c>
      <c r="CE7" s="25">
        <v>184.13</v>
      </c>
      <c r="CF7" s="25">
        <v>167.1</v>
      </c>
      <c r="CG7" s="25">
        <v>167.86</v>
      </c>
      <c r="CH7" s="25">
        <v>173.68</v>
      </c>
      <c r="CI7" s="25">
        <v>174.52</v>
      </c>
      <c r="CJ7" s="25">
        <v>178.92</v>
      </c>
      <c r="CK7" s="25">
        <v>181.66</v>
      </c>
      <c r="CL7" s="25">
        <v>76.31</v>
      </c>
      <c r="CM7" s="25">
        <v>76.63</v>
      </c>
      <c r="CN7" s="25">
        <v>77.790000000000006</v>
      </c>
      <c r="CO7" s="25">
        <v>78.209999999999994</v>
      </c>
      <c r="CP7" s="25">
        <v>77.319999999999993</v>
      </c>
      <c r="CQ7" s="25">
        <v>59.91</v>
      </c>
      <c r="CR7" s="25">
        <v>59.4</v>
      </c>
      <c r="CS7" s="25">
        <v>59.24</v>
      </c>
      <c r="CT7" s="25">
        <v>58.77</v>
      </c>
      <c r="CU7" s="25">
        <v>59.17</v>
      </c>
      <c r="CV7" s="25">
        <v>60.21</v>
      </c>
      <c r="CW7" s="25">
        <v>94.42</v>
      </c>
      <c r="CX7" s="25">
        <v>94.02</v>
      </c>
      <c r="CY7" s="25">
        <v>94.45</v>
      </c>
      <c r="CZ7" s="25">
        <v>95.6</v>
      </c>
      <c r="DA7" s="25">
        <v>95.03</v>
      </c>
      <c r="DB7" s="25">
        <v>87.26</v>
      </c>
      <c r="DC7" s="25">
        <v>87.57</v>
      </c>
      <c r="DD7" s="25">
        <v>87.26</v>
      </c>
      <c r="DE7" s="25">
        <v>86.95</v>
      </c>
      <c r="DF7" s="25">
        <v>86.58</v>
      </c>
      <c r="DG7" s="25">
        <v>89.21</v>
      </c>
      <c r="DH7" s="25">
        <v>56.08</v>
      </c>
      <c r="DI7" s="25">
        <v>56.87</v>
      </c>
      <c r="DJ7" s="25">
        <v>56.64</v>
      </c>
      <c r="DK7" s="25">
        <v>58.15</v>
      </c>
      <c r="DL7" s="25">
        <v>59.04</v>
      </c>
      <c r="DM7" s="25">
        <v>49.2</v>
      </c>
      <c r="DN7" s="25">
        <v>50.01</v>
      </c>
      <c r="DO7" s="25">
        <v>50.99</v>
      </c>
      <c r="DP7" s="25">
        <v>51.79</v>
      </c>
      <c r="DQ7" s="25">
        <v>52.02</v>
      </c>
      <c r="DR7" s="25">
        <v>52.41</v>
      </c>
      <c r="DS7" s="25">
        <v>15.85</v>
      </c>
      <c r="DT7" s="25">
        <v>24.64</v>
      </c>
      <c r="DU7" s="25">
        <v>25.06</v>
      </c>
      <c r="DV7" s="25">
        <v>30.52</v>
      </c>
      <c r="DW7" s="25">
        <v>46.56</v>
      </c>
      <c r="DX7" s="25">
        <v>18.329999999999998</v>
      </c>
      <c r="DY7" s="25">
        <v>20.27</v>
      </c>
      <c r="DZ7" s="25">
        <v>21.69</v>
      </c>
      <c r="EA7" s="25">
        <v>23.19</v>
      </c>
      <c r="EB7" s="25">
        <v>24.61</v>
      </c>
      <c r="EC7" s="25">
        <v>26.78</v>
      </c>
      <c r="ED7" s="25">
        <v>0.65</v>
      </c>
      <c r="EE7" s="25">
        <v>0.19</v>
      </c>
      <c r="EF7" s="25">
        <v>0.69</v>
      </c>
      <c r="EG7" s="25">
        <v>-0.14000000000000001</v>
      </c>
      <c r="EH7" s="25">
        <v>0.26</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仲本 梨美</cp:lastModifiedBy>
  <cp:lastPrinted>2026-01-23T06:49:34Z</cp:lastPrinted>
  <dcterms:created xsi:type="dcterms:W3CDTF">2025-12-12T09:25:34Z</dcterms:created>
  <dcterms:modified xsi:type="dcterms:W3CDTF">2026-01-23T07:10:03Z</dcterms:modified>
  <cp:category/>
</cp:coreProperties>
</file>